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1340" windowHeight="6288" activeTab="0"/>
  </bookViews>
  <sheets>
    <sheet name="Instructions" sheetId="1" r:id="rId1"/>
    <sheet name="Tasks" sheetId="2" r:id="rId2"/>
    <sheet name="Phase 1" sheetId="3" r:id="rId3"/>
    <sheet name="Phase 2" sheetId="4" r:id="rId4"/>
    <sheet name="Phase 3" sheetId="5" r:id="rId5"/>
    <sheet name="Phase 4" sheetId="6" r:id="rId6"/>
    <sheet name="Phase 5" sheetId="7" r:id="rId7"/>
    <sheet name="Phase 6" sheetId="8" r:id="rId8"/>
    <sheet name="Phase 7" sheetId="9" r:id="rId9"/>
  </sheets>
  <definedNames>
    <definedName name="_xlnm.Print_Area" localSheetId="1">'Tasks'!$A$2:$I$148</definedName>
    <definedName name="StartDate">'Instructions'!$F$7</definedName>
  </definedNames>
  <calcPr fullCalcOnLoad="1"/>
</workbook>
</file>

<file path=xl/sharedStrings.xml><?xml version="1.0" encoding="utf-8"?>
<sst xmlns="http://schemas.openxmlformats.org/spreadsheetml/2006/main" count="328" uniqueCount="235">
  <si>
    <t>Make Contact with a SCORE Counselor</t>
  </si>
  <si>
    <t>Client &amp; SCORE Counselor</t>
  </si>
  <si>
    <t>Client</t>
  </si>
  <si>
    <t>Attend the SCORE Starting a New Business Workshop</t>
  </si>
  <si>
    <t>SCORE New Business Workshop Offered Monthly</t>
  </si>
  <si>
    <t>Client Research</t>
  </si>
  <si>
    <t>Determine the Lease and Building Costs for Desirable Locations</t>
  </si>
  <si>
    <t>Make Your Startup Decision  - Is it a Go?</t>
  </si>
  <si>
    <t>Work with Your SCORE Counselor on Your Decision</t>
  </si>
  <si>
    <t>Client and SCORE Counselor</t>
  </si>
  <si>
    <t>YOU SHOULD HAVE MADE A STARTUP DECISION</t>
  </si>
  <si>
    <t>Work with Your SCORE Counselor for Assistance</t>
  </si>
  <si>
    <t>Attend the SCORE Building a Business Plan Workshop</t>
  </si>
  <si>
    <t>SCORE Business Plan Workshop Offered Monthly</t>
  </si>
  <si>
    <t>Start the Business Plan with the Marketing Plan</t>
  </si>
  <si>
    <t>SCORE Workshop</t>
  </si>
  <si>
    <t>Select a Business Organization for Your Startup</t>
  </si>
  <si>
    <t>Prepare a Business Organization for Your Legal Entity</t>
  </si>
  <si>
    <t>Legal Review of Your Business Organization</t>
  </si>
  <si>
    <t>Attorney</t>
  </si>
  <si>
    <t>Select a Company Name</t>
  </si>
  <si>
    <t>Select the Top Location Choices and Determine their Costs</t>
  </si>
  <si>
    <t>Client &amp; Realtor</t>
  </si>
  <si>
    <t>(1) Sales Forecasts</t>
  </si>
  <si>
    <t>(2) First Year &amp; Four Year Cash Flow Projections</t>
  </si>
  <si>
    <t>(3) First Year &amp; Four Year Profit and Loss Projections</t>
  </si>
  <si>
    <t>Develop Your Business Operations Plan</t>
  </si>
  <si>
    <t>Complete Your Financial Plan</t>
  </si>
  <si>
    <t>Finalize the Complete Business Plan</t>
  </si>
  <si>
    <t>SCORE Counselor</t>
  </si>
  <si>
    <t>Actively Seek the Financing Needed</t>
  </si>
  <si>
    <t>YOUR  BUSINESS PLAN SHOULD BE COMPLETE and BANK READY</t>
  </si>
  <si>
    <t>PHASE 3, FINANCING YOUR BUSINESS STARTUP</t>
  </si>
  <si>
    <t>Stop Unless Financing is in Hand</t>
  </si>
  <si>
    <t>END OF PHASE 3, FINANCING YOUR BUSINESS STARTUP</t>
  </si>
  <si>
    <t>YOU SHOULD HAVE YOUR FINANCING IN HAND HERE</t>
  </si>
  <si>
    <t>Open a Business Checking Account</t>
  </si>
  <si>
    <t>Collect All License Documents, Read &amp; Understand Them</t>
  </si>
  <si>
    <t>Obtain Washington Business License</t>
  </si>
  <si>
    <t>END PHASE 4, PERMITS AND LICENSE APPLICATIONS</t>
  </si>
  <si>
    <t>YOU SHOULD  UNDERSTAND THE PERMIT PROCESS &amp; IT'S  RISKS</t>
  </si>
  <si>
    <t>PHASE 5,  LEASE, SPACE DESIGN, &amp; EQUIPMENT SELECTION</t>
  </si>
  <si>
    <t>Prepare Letter of Intent to Lease</t>
  </si>
  <si>
    <t>Final Lease Negotiation With Leaser</t>
  </si>
  <si>
    <t>Client &amp; Leaser</t>
  </si>
  <si>
    <t>Legal Review of Lease Before Signing</t>
  </si>
  <si>
    <t>Client and Attorney</t>
  </si>
  <si>
    <t>Order Business Cards and Print on 2 Sides</t>
  </si>
  <si>
    <t>Update Your Facility Design Concept ( Facility You Want Built)</t>
  </si>
  <si>
    <t>Client and Architect</t>
  </si>
  <si>
    <t>Approve Architect's Design, Ready for DCLU Submission</t>
  </si>
  <si>
    <t>Takeoff From the Approved Architectural Plans</t>
  </si>
  <si>
    <t>Keep Leaser Informed of Decisions Affecting the Lease</t>
  </si>
  <si>
    <t>END PHASE 5, LEASE, DESIGN &amp; EQUIPMENT</t>
  </si>
  <si>
    <t>YOUR DESIGN SHOULD BE COMPLETE AND READY FOR BUILD-OUT</t>
  </si>
  <si>
    <t>PHASE 6, CONSTRUCTION, INSPECTIONS &amp; APPROVALS</t>
  </si>
  <si>
    <t>SCORE Contractor Specialist Can Assist</t>
  </si>
  <si>
    <t>Client &amp; Score Contractor Specialist</t>
  </si>
  <si>
    <t>Contractor</t>
  </si>
  <si>
    <t>Inspections &amp; Approvals by DCLU</t>
  </si>
  <si>
    <t>DCLU and Others</t>
  </si>
  <si>
    <t>Purchase or Lease your Equipment</t>
  </si>
  <si>
    <t>Client &amp; Insurance Agent</t>
  </si>
  <si>
    <t>END PHASE 6, CONSTRUCTION, INSPECTIONS &amp; APPROVALS</t>
  </si>
  <si>
    <t>Construction is Completed &amp; Permit Approvals Signed</t>
  </si>
  <si>
    <t>Investigate Barter for Goods &amp; Services</t>
  </si>
  <si>
    <t>Bank</t>
  </si>
  <si>
    <t>Client and Software Vendor</t>
  </si>
  <si>
    <t>Develop Business Logo &amp; Signage</t>
  </si>
  <si>
    <t>Develop Business Website</t>
  </si>
  <si>
    <t>Client and Website Developer</t>
  </si>
  <si>
    <t>Develop Promotional Material</t>
  </si>
  <si>
    <t>Develop Your Mailing List</t>
  </si>
  <si>
    <t>SCORE Marketing Specialist Review of Your Updated Marketing Plan</t>
  </si>
  <si>
    <t>Order Printing</t>
  </si>
  <si>
    <t>Client and Vendors</t>
  </si>
  <si>
    <t>Client  and Vendors</t>
  </si>
  <si>
    <t>Hire and Train Employees (if required)</t>
  </si>
  <si>
    <t>Make Decision for Handling Employee Payroll</t>
  </si>
  <si>
    <t>Client or Payroll Service</t>
  </si>
  <si>
    <t>Write and Distribute Press Release</t>
  </si>
  <si>
    <t>Client &amp; Trade Association</t>
  </si>
  <si>
    <t>Pre-Opening Open House</t>
  </si>
  <si>
    <t>Client Invited Guests</t>
  </si>
  <si>
    <t>Business Grand Opening</t>
  </si>
  <si>
    <t>Congratulation to the Client &amp; Their Team</t>
  </si>
  <si>
    <t>END OF PHASE 7. OPENING THE BUSINESS</t>
  </si>
  <si>
    <t>Sales and Marketing Now Determine Your Success</t>
  </si>
  <si>
    <t>AFTER OPENING THE BUSINESS</t>
  </si>
  <si>
    <t xml:space="preserve">ESTIMATED TOTAL TIME  FOR DOING A NEW BUINESS STARTUP </t>
  </si>
  <si>
    <t>Includes Design and Construction Time</t>
  </si>
  <si>
    <t>Instructions for Use:</t>
  </si>
  <si>
    <t>When you enter the date, the entries will be filled on the following worksheets.</t>
  </si>
  <si>
    <t>Make any corrections to the duration of any of the tasks as you see fit.</t>
  </si>
  <si>
    <t>After entering the starting date, select the "Tasks" tab below.</t>
  </si>
  <si>
    <t>On the "Tasks" worksheet, several fields may be changed to better suit your specific business.</t>
  </si>
  <si>
    <t>These are:</t>
  </si>
  <si>
    <t>Duration:</t>
  </si>
  <si>
    <t>You may change the duration of any task by entering a new value in the field following</t>
  </si>
  <si>
    <t>the task name.  This number, which must be 1 or greater, sets the length of time in work</t>
  </si>
  <si>
    <t xml:space="preserve">days for that task to be accomplished.  As you change the values, the start and finish </t>
  </si>
  <si>
    <t>dates for subsequent tasks will be adjusted.</t>
  </si>
  <si>
    <t>Start Date:</t>
  </si>
  <si>
    <t>Predecessor:</t>
  </si>
  <si>
    <t>You may link the start date for a specific task to follow the completion of another</t>
  </si>
  <si>
    <t xml:space="preserve">task by setting the value in the predecessor field.  Set this value to the line number of the </t>
  </si>
  <si>
    <t>task you want to follow.  It must be less than the line number of the current task or an error</t>
  </si>
  <si>
    <t>will occur.</t>
  </si>
  <si>
    <t>The Task Names and Resource Names can be changed to better reflect your business, however this</t>
  </si>
  <si>
    <t>version will not allow you to delete or add task lines.  The Finish Date field is a calculated value and</t>
  </si>
  <si>
    <t>Starting a New Business</t>
  </si>
  <si>
    <t>Duration</t>
  </si>
  <si>
    <t>Start Date</t>
  </si>
  <si>
    <t>Finish Date</t>
  </si>
  <si>
    <t>Predecessor</t>
  </si>
  <si>
    <t>PHASE 4, OBTAIN PERMITS AND LICENSES</t>
  </si>
  <si>
    <t>PHASE 7, OPENING THE BUSINESS</t>
  </si>
  <si>
    <t>END OF PHASE 2, BUILDING THE BUSINESS PLAN</t>
  </si>
  <si>
    <t>PHASE 2, BUILDING THE BUSINESS PLAN</t>
  </si>
  <si>
    <t>Familiarize Yourself with SCORE Resources</t>
  </si>
  <si>
    <t>Consider Your Options for Starting New New Business</t>
  </si>
  <si>
    <t>Conduct Market Research for Your New Business Startup</t>
  </si>
  <si>
    <t>Contact Product Suppliers, Obtain Wholesale Product Catalogs</t>
  </si>
  <si>
    <t>Obtain a  Dept. of Construction &amp; Land Use Building Permit Application</t>
  </si>
  <si>
    <t>Study the Real Estate  Market for Suitable Business Locations</t>
  </si>
  <si>
    <t>Visit a Business Similar to the One You are Planning to Start</t>
  </si>
  <si>
    <t>Study Their  Product Pricing, Product Quality, Hours of Operation</t>
  </si>
  <si>
    <t>Study Their  Location, Arrangement and Facilities customer Sources</t>
  </si>
  <si>
    <t>Study Their Customer Service Marketing &amp; Advertising, and Their Website</t>
  </si>
  <si>
    <t>Obtain Ideas for Your Planned Business Startup</t>
  </si>
  <si>
    <t>Develop a Preliminary Space Layout for Your Business</t>
  </si>
  <si>
    <t>Make Your Capitalization and Startup Expense Estimate</t>
  </si>
  <si>
    <t>If Financing is Needed, Attend an SBA Loan Briefing</t>
  </si>
  <si>
    <t xml:space="preserve">If Financing is Needed, Contact Banks &amp; Alternative Lenders </t>
  </si>
  <si>
    <t>If Financing is Needed, Attend a SCORE Money/Finance Workshop</t>
  </si>
  <si>
    <t>Develop a Preliminary First Year Sales Revenue Projection</t>
  </si>
  <si>
    <t>If Financing is Needed, Obtain a Copy of SBA Loan Fact Sheet</t>
  </si>
  <si>
    <t>Client if Construction is Required</t>
  </si>
  <si>
    <t>Client  &amp; Realtor</t>
  </si>
  <si>
    <t>SBA  Loan Briefing Session are Held Twice Monthly</t>
  </si>
  <si>
    <t>Determine the Lender's Debt Repayment and Collateral Requirements</t>
  </si>
  <si>
    <t>See SCORE Workshop Schedule for Next Workshop Date</t>
  </si>
  <si>
    <t>Defines SBA's Loan,Credit,and Repayment Requirements</t>
  </si>
  <si>
    <t>Do Not Continue Until You Know That Financing Will be Available</t>
  </si>
  <si>
    <t>Client &amp; SCORE Business Counselor</t>
  </si>
  <si>
    <t>Ensure Your Computer has Capacity for the Business Plan Templates</t>
  </si>
  <si>
    <t>Make a Schedule for the Work Involved in Building a Business Plan</t>
  </si>
  <si>
    <t xml:space="preserve">Update Your Preliminary First Year Revenue Sales Projection  </t>
  </si>
  <si>
    <t xml:space="preserve">SCORE Marketing Counselor Review of Your Marketing Plan </t>
  </si>
  <si>
    <t>Attend Product Trade Shows for Business Ideas</t>
  </si>
  <si>
    <t>Update Your Preliminary Space Arrangement Concept &amp; Menus</t>
  </si>
  <si>
    <t>Determine Employee Requirements and Costs</t>
  </si>
  <si>
    <t>Update Your Capitalization and Startup Expense Estimate</t>
  </si>
  <si>
    <t>Make optimistic &amp; Pessimistic Projections for:</t>
  </si>
  <si>
    <t>(4) Opening Day &amp; Projected Balance Sheet Projections</t>
  </si>
  <si>
    <t>(5)  Working Capital Required for Pessimistic Projections</t>
  </si>
  <si>
    <t>(6)) Breakeven Analysis &amp; Loan Amortization</t>
  </si>
  <si>
    <t>(7) Financial History &amp; Personal Financial Statement</t>
  </si>
  <si>
    <t xml:space="preserve">Compare Your Financial Projections With Industry Standards </t>
  </si>
  <si>
    <t>SCORE Financial Counselor Review of Your Financial Plan</t>
  </si>
  <si>
    <t>SCORE Counselor to Review Entire Completed Business Plan</t>
  </si>
  <si>
    <t>Upgrade or Purchase a New Computer with Capacity for the Templates</t>
  </si>
  <si>
    <t>Schedule this Review Well in Advance</t>
  </si>
  <si>
    <t>Some Considerations are: Investors,Legal Risk,&amp; Taxes</t>
  </si>
  <si>
    <t>Client Options: Sole Prop.,Partnership,LP,LLC,&amp; Corporation</t>
  </si>
  <si>
    <t>Client can Access WA State Trade Name Data Base for Availability</t>
  </si>
  <si>
    <t>Client &amp; Real Estate Agent</t>
  </si>
  <si>
    <t>Provides Comments&amp; Recommendations on Your Business Plan</t>
  </si>
  <si>
    <t>Banks,Alternative Lenders,Private Investors,Friends &amp; Family</t>
  </si>
  <si>
    <t>OMIT PHASE 3 IF OUTSIDE FINANCING IN NOT NEEDED</t>
  </si>
  <si>
    <t>Attend SBA Semi Monthly Loan Briefing for Any Loan Updates</t>
  </si>
  <si>
    <t>Do You Have the Necessary Funding for Your Startup?</t>
  </si>
  <si>
    <t xml:space="preserve"> SCORE Counselor with Banking Experience Review of Loan Package</t>
  </si>
  <si>
    <t>Obtain Your Financing</t>
  </si>
  <si>
    <t>Funding to Support Your Startup is Needed to Proceed Now</t>
  </si>
  <si>
    <t>Loan Package Review Prior to Submission to Lender</t>
  </si>
  <si>
    <t>Client &amp; Lender</t>
  </si>
  <si>
    <t>Obtain City or County Business License (If required}</t>
  </si>
  <si>
    <t>Also any Specialty Permits (if required)</t>
  </si>
  <si>
    <t>Make Your Lease Decision Choice Based on Location &amp; Cost</t>
  </si>
  <si>
    <t>Recommend Lease Review by SCORE Counselor</t>
  </si>
  <si>
    <t>Contract with an Experienced Architect/Designer</t>
  </si>
  <si>
    <t>Work With the Architect  Designer</t>
  </si>
  <si>
    <t>Submit Design to DCLU  for Building Permit</t>
  </si>
  <si>
    <t>From the Approved Design, Takeoff the Equipment List</t>
  </si>
  <si>
    <t>Make at Decisions on Buying New, Used, or Leased Equipment:</t>
  </si>
  <si>
    <t>Update Your Startup Expense &amp; Capitalization Spreadsheet</t>
  </si>
  <si>
    <t>Plans are  Required for a Building Permit Application</t>
  </si>
  <si>
    <t>Make Any Budget Adjustments</t>
  </si>
  <si>
    <t>Solicit at Least 3 Suitable Contractors for Bids</t>
  </si>
  <si>
    <t>Receive  Bids from Contractors and Commence Bid Evaluations</t>
  </si>
  <si>
    <t xml:space="preserve"> Check Bidders References, Subcontractors, &amp; Suppliers</t>
  </si>
  <si>
    <t>Make Contract Award for Build Out</t>
  </si>
  <si>
    <t>Construction Build Out By the Contractor</t>
  </si>
  <si>
    <t>Photo Document  the Build Out for Lease Compliance</t>
  </si>
  <si>
    <t>Schedule  Fire Department Inspection for Fire Safety</t>
  </si>
  <si>
    <t>Purchase Business Liability, Fire, Theft, &amp; Health Insurance</t>
  </si>
  <si>
    <t>For New  Equipment,Check the Equipment Warranty Carefully</t>
  </si>
  <si>
    <t>Prerequisite to Obtaining Fire Insurance</t>
  </si>
  <si>
    <t>Update Your Startup Estimates and Schedule</t>
  </si>
  <si>
    <t>If Your Product is New, Consider Test Marketing at a Local Market</t>
  </si>
  <si>
    <t>Sign Wholesale Contract and  have Firm Order Policies with Vendors</t>
  </si>
  <si>
    <t>Establish Order Lead Times, Delivery and Payment Schedules</t>
  </si>
  <si>
    <t>Negotiate and Start a Business Credit Card Account</t>
  </si>
  <si>
    <t>Purchase Computer Hardware  &amp; Software for the Business</t>
  </si>
  <si>
    <t xml:space="preserve"> Learn the Business Sales Software  </t>
  </si>
  <si>
    <t>Purchase Quick Books or Equivalent  and Learn the Software</t>
  </si>
  <si>
    <t>Attend SCORE Technology/ Internet Workshop</t>
  </si>
  <si>
    <t>Recommend Attending the SCORE Marketing &amp; Sales Workshop</t>
  </si>
  <si>
    <t>Update  Marketing Plan Focusing on After Opening Sales Strategies</t>
  </si>
  <si>
    <t>Make All Other Purchases Necessary for opening the Business</t>
  </si>
  <si>
    <t>Sign Inventory Stocking Contracts</t>
  </si>
  <si>
    <t>Client and Computer Vendor</t>
  </si>
  <si>
    <t>Optional with SCORE Marketing Counselor</t>
  </si>
  <si>
    <t>All rights reserved.</t>
  </si>
  <si>
    <t xml:space="preserve">The calculated Start Date for any task can be overridden.  Enter the desired start date </t>
  </si>
  <si>
    <t>in a MM/DD/YY format.  If you wish to restore the calculated start date, just copy the</t>
  </si>
  <si>
    <t>PHASE 1, RESEARCH FOR YOUR PLANNED STARTUP</t>
  </si>
  <si>
    <t>END OF PHASE 1, RESEARCH FOR YOUR PLANNED STARTUP</t>
  </si>
  <si>
    <t>Review of Your Business Entity and Organization with Investors</t>
  </si>
  <si>
    <t>Client &amp; Investors</t>
  </si>
  <si>
    <t>Will You Have the Money &amp; Financing for Your New Business?</t>
  </si>
  <si>
    <t>(1) Buy a Franchise, (2) Buy a Business, (3) Start Your Own Business</t>
  </si>
  <si>
    <t>SCORE Business Center &amp; Public Library</t>
  </si>
  <si>
    <t>Use the CD Expense Spreadsheet</t>
  </si>
  <si>
    <t>Robert Morse &amp; Other Comparison Data Available in SCORE SBC</t>
  </si>
  <si>
    <t>SBA Loan Briefings Held Twice Monthly</t>
  </si>
  <si>
    <t>formula from another start date field to the one you changed by using the menu</t>
  </si>
  <si>
    <t>"Edit/Copy" and "Edit/Paste" features.</t>
  </si>
  <si>
    <t>Enter your Business Start Date (MM/DD/YY):</t>
  </si>
  <si>
    <t>may not be changed.  More detailed information my be found in the instructions.</t>
  </si>
  <si>
    <t>Quick Start Instructions:</t>
  </si>
  <si>
    <t>Seattle SCORE®</t>
  </si>
  <si>
    <t>Resource Name</t>
  </si>
  <si>
    <t>Copyright 2005 by Seattle Chapter #55, Service Corps of Retired Executives (SCORE)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</si>
</sst>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22" fontId="0" fillId="0" borderId="0" xfId="0" applyNumberFormat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0" fillId="0" borderId="9" xfId="0" applyBorder="1" applyAlignment="1" applyProtection="1">
      <alignment horizontal="right"/>
      <protection hidden="1" locked="0"/>
    </xf>
    <xf numFmtId="14" fontId="0" fillId="0" borderId="10" xfId="0" applyNumberFormat="1" applyBorder="1" applyAlignment="1" applyProtection="1">
      <alignment/>
      <protection hidden="1" locked="0"/>
    </xf>
    <xf numFmtId="0" fontId="0" fillId="0" borderId="11" xfId="0" applyBorder="1" applyAlignment="1" applyProtection="1">
      <alignment horizontal="right"/>
      <protection hidden="1"/>
    </xf>
    <xf numFmtId="14" fontId="0" fillId="0" borderId="10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 locked="0"/>
    </xf>
    <xf numFmtId="0" fontId="0" fillId="0" borderId="12" xfId="0" applyBorder="1" applyAlignment="1" applyProtection="1">
      <alignment horizontal="right"/>
      <protection hidden="1" locked="0"/>
    </xf>
    <xf numFmtId="0" fontId="0" fillId="0" borderId="13" xfId="0" applyBorder="1" applyAlignment="1" applyProtection="1">
      <alignment horizontal="right"/>
      <protection hidden="1"/>
    </xf>
    <xf numFmtId="14" fontId="0" fillId="0" borderId="14" xfId="0" applyNumberForma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/>
      <protection hidden="1"/>
    </xf>
    <xf numFmtId="22" fontId="0" fillId="0" borderId="1" xfId="0" applyNumberFormat="1" applyBorder="1" applyAlignment="1" applyProtection="1">
      <alignment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hidden="1" locked="0"/>
    </xf>
    <xf numFmtId="14" fontId="0" fillId="0" borderId="1" xfId="0" applyNumberFormat="1" applyBorder="1" applyAlignment="1" applyProtection="1">
      <alignment/>
      <protection hidden="1" locked="0"/>
    </xf>
    <xf numFmtId="0" fontId="0" fillId="0" borderId="1" xfId="0" applyBorder="1" applyAlignment="1" applyProtection="1">
      <alignment horizontal="right"/>
      <protection hidden="1"/>
    </xf>
    <xf numFmtId="14" fontId="0" fillId="0" borderId="1" xfId="0" applyNumberFormat="1" applyBorder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Startup Business
Research for Your Planned Startup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Tasks!$A$5:$A$28</c:f>
              <c:strCache>
                <c:ptCount val="24"/>
                <c:pt idx="0">
                  <c:v>Make Contact with a SCORE Counselor</c:v>
                </c:pt>
                <c:pt idx="1">
                  <c:v>Familiarize Yourself with SCORE Resources</c:v>
                </c:pt>
                <c:pt idx="2">
                  <c:v>Consider Your Options for Starting New New Business</c:v>
                </c:pt>
                <c:pt idx="3">
                  <c:v>Attend the SCORE Starting a New Business Workshop</c:v>
                </c:pt>
                <c:pt idx="4">
                  <c:v>Conduct Market Research for Your New Business Startup</c:v>
                </c:pt>
                <c:pt idx="5">
                  <c:v>Contact Product Suppliers, Obtain Wholesale Product Catalogs</c:v>
                </c:pt>
                <c:pt idx="6">
                  <c:v>Obtain a  Dept. of Construction &amp; Land Use Building Permit Application</c:v>
                </c:pt>
                <c:pt idx="7">
                  <c:v>Study the Real Estate  Market for Suitable Business Locations</c:v>
                </c:pt>
                <c:pt idx="8">
                  <c:v>Determine the Lease and Building Costs for Desirable Locations</c:v>
                </c:pt>
                <c:pt idx="9">
                  <c:v>Visit a Business Similar to the One You are Planning to Start</c:v>
                </c:pt>
                <c:pt idx="10">
                  <c:v>Study Their  Product Pricing, Product Quality, Hours of Operation</c:v>
                </c:pt>
                <c:pt idx="11">
                  <c:v>Study Their  Location, Arrangement and Facilities customer Sources</c:v>
                </c:pt>
                <c:pt idx="12">
                  <c:v>Study Their Customer Service Marketing &amp; Advertising, and Their Website</c:v>
                </c:pt>
                <c:pt idx="13">
                  <c:v>Obtain Ideas for Your Planned Business Startup</c:v>
                </c:pt>
                <c:pt idx="14">
                  <c:v>Develop a Preliminary Space Layout for Your Business</c:v>
                </c:pt>
                <c:pt idx="15">
                  <c:v>Make Your Capitalization and Startup Expense Estimate</c:v>
                </c:pt>
                <c:pt idx="16">
                  <c:v>If Financing is Needed, Attend an SBA Loan Briefing</c:v>
                </c:pt>
                <c:pt idx="17">
                  <c:v>If Financing is Needed, Contact Banks &amp; Alternative Lenders </c:v>
                </c:pt>
                <c:pt idx="18">
                  <c:v>If Financing is Needed, Attend a SCORE Money/Finance Workshop</c:v>
                </c:pt>
                <c:pt idx="19">
                  <c:v>Develop a Preliminary First Year Sales Revenue Projection</c:v>
                </c:pt>
                <c:pt idx="20">
                  <c:v>If Financing is Needed, Obtain a Copy of SBA Loan Fact Sheet</c:v>
                </c:pt>
                <c:pt idx="21">
                  <c:v>Will You Have the Money &amp; Financing for Your New Business?</c:v>
                </c:pt>
                <c:pt idx="22">
                  <c:v>Make Your Startup Decision  - Is it a Go?</c:v>
                </c:pt>
                <c:pt idx="23">
                  <c:v>Work with Your SCORE Counselor on Your Decision</c:v>
                </c:pt>
              </c:strCache>
            </c:strRef>
          </c:cat>
          <c:val>
            <c:numRef>
              <c:f>Tasks!$D$5:$D$28</c:f>
              <c:numCache>
                <c:ptCount val="24"/>
                <c:pt idx="0">
                  <c:v>39320.445573032404</c:v>
                </c:pt>
                <c:pt idx="1">
                  <c:v>39323.445573032404</c:v>
                </c:pt>
                <c:pt idx="2">
                  <c:v>39323.445573032404</c:v>
                </c:pt>
                <c:pt idx="3">
                  <c:v>39323.445573032404</c:v>
                </c:pt>
                <c:pt idx="4">
                  <c:v>39323.445573032404</c:v>
                </c:pt>
                <c:pt idx="5">
                  <c:v>39323.445573032404</c:v>
                </c:pt>
                <c:pt idx="6">
                  <c:v>39323.445573032404</c:v>
                </c:pt>
                <c:pt idx="7">
                  <c:v>39323.445573032404</c:v>
                </c:pt>
                <c:pt idx="8">
                  <c:v>39323.445573032404</c:v>
                </c:pt>
                <c:pt idx="9">
                  <c:v>39323.445573032404</c:v>
                </c:pt>
                <c:pt idx="10">
                  <c:v>39323.445573032404</c:v>
                </c:pt>
                <c:pt idx="11">
                  <c:v>39323.445573032404</c:v>
                </c:pt>
                <c:pt idx="12">
                  <c:v>39323.445573032404</c:v>
                </c:pt>
                <c:pt idx="13">
                  <c:v>39323.445573032404</c:v>
                </c:pt>
                <c:pt idx="14">
                  <c:v>39323.445573032404</c:v>
                </c:pt>
                <c:pt idx="15">
                  <c:v>39323.445573032404</c:v>
                </c:pt>
                <c:pt idx="16">
                  <c:v>39323.445573032404</c:v>
                </c:pt>
                <c:pt idx="17">
                  <c:v>39323.445573032404</c:v>
                </c:pt>
                <c:pt idx="18">
                  <c:v>39323.445573032404</c:v>
                </c:pt>
                <c:pt idx="19">
                  <c:v>39323.445573032404</c:v>
                </c:pt>
                <c:pt idx="20">
                  <c:v>39346.445573032404</c:v>
                </c:pt>
                <c:pt idx="21">
                  <c:v>39349.445573032404</c:v>
                </c:pt>
                <c:pt idx="22">
                  <c:v>39352.445573032404</c:v>
                </c:pt>
                <c:pt idx="23">
                  <c:v>39356.445573032404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Tasks!$A$5:$A$28</c:f>
              <c:strCache>
                <c:ptCount val="24"/>
                <c:pt idx="0">
                  <c:v>Make Contact with a SCORE Counselor</c:v>
                </c:pt>
                <c:pt idx="1">
                  <c:v>Familiarize Yourself with SCORE Resources</c:v>
                </c:pt>
                <c:pt idx="2">
                  <c:v>Consider Your Options for Starting New New Business</c:v>
                </c:pt>
                <c:pt idx="3">
                  <c:v>Attend the SCORE Starting a New Business Workshop</c:v>
                </c:pt>
                <c:pt idx="4">
                  <c:v>Conduct Market Research for Your New Business Startup</c:v>
                </c:pt>
                <c:pt idx="5">
                  <c:v>Contact Product Suppliers, Obtain Wholesale Product Catalogs</c:v>
                </c:pt>
                <c:pt idx="6">
                  <c:v>Obtain a  Dept. of Construction &amp; Land Use Building Permit Application</c:v>
                </c:pt>
                <c:pt idx="7">
                  <c:v>Study the Real Estate  Market for Suitable Business Locations</c:v>
                </c:pt>
                <c:pt idx="8">
                  <c:v>Determine the Lease and Building Costs for Desirable Locations</c:v>
                </c:pt>
                <c:pt idx="9">
                  <c:v>Visit a Business Similar to the One You are Planning to Start</c:v>
                </c:pt>
                <c:pt idx="10">
                  <c:v>Study Their  Product Pricing, Product Quality, Hours of Operation</c:v>
                </c:pt>
                <c:pt idx="11">
                  <c:v>Study Their  Location, Arrangement and Facilities customer Sources</c:v>
                </c:pt>
                <c:pt idx="12">
                  <c:v>Study Their Customer Service Marketing &amp; Advertising, and Their Website</c:v>
                </c:pt>
                <c:pt idx="13">
                  <c:v>Obtain Ideas for Your Planned Business Startup</c:v>
                </c:pt>
                <c:pt idx="14">
                  <c:v>Develop a Preliminary Space Layout for Your Business</c:v>
                </c:pt>
                <c:pt idx="15">
                  <c:v>Make Your Capitalization and Startup Expense Estimate</c:v>
                </c:pt>
                <c:pt idx="16">
                  <c:v>If Financing is Needed, Attend an SBA Loan Briefing</c:v>
                </c:pt>
                <c:pt idx="17">
                  <c:v>If Financing is Needed, Contact Banks &amp; Alternative Lenders </c:v>
                </c:pt>
                <c:pt idx="18">
                  <c:v>If Financing is Needed, Attend a SCORE Money/Finance Workshop</c:v>
                </c:pt>
                <c:pt idx="19">
                  <c:v>Develop a Preliminary First Year Sales Revenue Projection</c:v>
                </c:pt>
                <c:pt idx="20">
                  <c:v>If Financing is Needed, Obtain a Copy of SBA Loan Fact Sheet</c:v>
                </c:pt>
                <c:pt idx="21">
                  <c:v>Will You Have the Money &amp; Financing for Your New Business?</c:v>
                </c:pt>
                <c:pt idx="22">
                  <c:v>Make Your Startup Decision  - Is it a Go?</c:v>
                </c:pt>
                <c:pt idx="23">
                  <c:v>Work with Your SCORE Counselor on Your Decision</c:v>
                </c:pt>
              </c:strCache>
            </c:strRef>
          </c:cat>
          <c:val>
            <c:numRef>
              <c:f>Tasks!$E$5:$E$28</c:f>
              <c:numCache>
                <c:ptCount val="24"/>
                <c:pt idx="0">
                  <c:v>3</c:v>
                </c:pt>
                <c:pt idx="1">
                  <c:v>2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32</c:v>
                </c:pt>
                <c:pt idx="19">
                  <c:v>23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shape val="box"/>
        </c:ser>
        <c:overlap val="100"/>
        <c:shape val="box"/>
        <c:axId val="26803576"/>
        <c:axId val="39905593"/>
      </c:bar3DChart>
      <c:catAx>
        <c:axId val="2680357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035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Building the Business Plan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Tasks!$A$32:$A$62</c:f>
              <c:strCache>
                <c:ptCount val="31"/>
                <c:pt idx="0">
                  <c:v>Ensure Your Computer has Capacity for the Business Plan Templates</c:v>
                </c:pt>
                <c:pt idx="1">
                  <c:v>Make a Schedule for the Work Involved in Building a Business Plan</c:v>
                </c:pt>
                <c:pt idx="2">
                  <c:v>Attend the SCORE Building a Business Plan Workshop</c:v>
                </c:pt>
                <c:pt idx="3">
                  <c:v>Start the Business Plan with the Marketing Plan</c:v>
                </c:pt>
                <c:pt idx="4">
                  <c:v>Update Your Preliminary First Year Revenue Sales Projection  </c:v>
                </c:pt>
                <c:pt idx="5">
                  <c:v>SCORE Marketing Counselor Review of Your Marketing Plan </c:v>
                </c:pt>
                <c:pt idx="6">
                  <c:v>Select a Business Organization for Your Startup</c:v>
                </c:pt>
                <c:pt idx="7">
                  <c:v>Prepare a Business Organization for Your Legal Entity</c:v>
                </c:pt>
                <c:pt idx="8">
                  <c:v>Review of Your Business Entity and Organization with Investors</c:v>
                </c:pt>
                <c:pt idx="9">
                  <c:v>Attend Product Trade Shows for Business Ideas</c:v>
                </c:pt>
                <c:pt idx="10">
                  <c:v>Select a Company Name</c:v>
                </c:pt>
                <c:pt idx="11">
                  <c:v>Legal Review of Your Business Organization</c:v>
                </c:pt>
                <c:pt idx="12">
                  <c:v>Update Your Preliminary Space Arrangement Concept &amp; Menus</c:v>
                </c:pt>
                <c:pt idx="13">
                  <c:v>Select the Top Location Choices and Determine their Costs</c:v>
                </c:pt>
                <c:pt idx="14">
                  <c:v>Determine Employee Requirements and Costs</c:v>
                </c:pt>
                <c:pt idx="15">
                  <c:v>Update Your Capitalization and Startup Expense Estimate</c:v>
                </c:pt>
                <c:pt idx="16">
                  <c:v>Make optimistic &amp; Pessimistic Projections for:</c:v>
                </c:pt>
                <c:pt idx="17">
                  <c:v>(1) Sales Forecasts</c:v>
                </c:pt>
                <c:pt idx="18">
                  <c:v>(2) First Year &amp; Four Year Cash Flow Projections</c:v>
                </c:pt>
                <c:pt idx="19">
                  <c:v>(3) First Year &amp; Four Year Profit and Loss Projections</c:v>
                </c:pt>
                <c:pt idx="20">
                  <c:v>(4) Opening Day &amp; Projected Balance Sheet Projections</c:v>
                </c:pt>
                <c:pt idx="21">
                  <c:v>(5)  Working Capital Required for Pessimistic Projections</c:v>
                </c:pt>
                <c:pt idx="22">
                  <c:v>(6)) Breakeven Analysis &amp; Loan Amortization</c:v>
                </c:pt>
                <c:pt idx="23">
                  <c:v>(7) Financial History &amp; Personal Financial Statement</c:v>
                </c:pt>
                <c:pt idx="24">
                  <c:v>Develop Your Business Operations Plan</c:v>
                </c:pt>
                <c:pt idx="25">
                  <c:v>Complete Your Financial Plan</c:v>
                </c:pt>
                <c:pt idx="26">
                  <c:v>Compare Your Financial Projections With Industry Standards </c:v>
                </c:pt>
                <c:pt idx="27">
                  <c:v>SCORE Financial Counselor Review of Your Financial Plan</c:v>
                </c:pt>
                <c:pt idx="28">
                  <c:v>Finalize the Complete Business Plan</c:v>
                </c:pt>
                <c:pt idx="29">
                  <c:v>SCORE Counselor to Review Entire Completed Business Plan</c:v>
                </c:pt>
                <c:pt idx="30">
                  <c:v>Actively Seek the Financing Needed</c:v>
                </c:pt>
              </c:strCache>
            </c:strRef>
          </c:cat>
          <c:val>
            <c:numRef>
              <c:f>Tasks!$D$32:$D$62</c:f>
              <c:numCache>
                <c:ptCount val="31"/>
                <c:pt idx="0">
                  <c:v>39357.445573032404</c:v>
                </c:pt>
                <c:pt idx="1">
                  <c:v>39357.445573032404</c:v>
                </c:pt>
                <c:pt idx="2">
                  <c:v>39359.445573032404</c:v>
                </c:pt>
                <c:pt idx="3">
                  <c:v>39359.445573032404</c:v>
                </c:pt>
                <c:pt idx="4">
                  <c:v>39359.445573032404</c:v>
                </c:pt>
                <c:pt idx="5">
                  <c:v>39366.445573032404</c:v>
                </c:pt>
                <c:pt idx="6">
                  <c:v>39359.445573032404</c:v>
                </c:pt>
                <c:pt idx="7">
                  <c:v>39364.445573032404</c:v>
                </c:pt>
                <c:pt idx="8">
                  <c:v>39373.445573032404</c:v>
                </c:pt>
                <c:pt idx="9">
                  <c:v>39357.445573032404</c:v>
                </c:pt>
                <c:pt idx="10">
                  <c:v>39373.445573032404</c:v>
                </c:pt>
                <c:pt idx="11">
                  <c:v>39374.445573032404</c:v>
                </c:pt>
                <c:pt idx="12">
                  <c:v>39377.445573032404</c:v>
                </c:pt>
                <c:pt idx="13">
                  <c:v>39381.445573032404</c:v>
                </c:pt>
                <c:pt idx="14">
                  <c:v>39395.445573032404</c:v>
                </c:pt>
                <c:pt idx="15">
                  <c:v>39402.445573032404</c:v>
                </c:pt>
                <c:pt idx="16">
                  <c:v>39408.445573032404</c:v>
                </c:pt>
                <c:pt idx="17">
                  <c:v>39408.445573032404</c:v>
                </c:pt>
                <c:pt idx="18">
                  <c:v>39408.445573032404</c:v>
                </c:pt>
                <c:pt idx="19">
                  <c:v>39408.445573032404</c:v>
                </c:pt>
                <c:pt idx="20">
                  <c:v>39408.445573032404</c:v>
                </c:pt>
                <c:pt idx="21">
                  <c:v>39408.445573032404</c:v>
                </c:pt>
                <c:pt idx="22">
                  <c:v>39408.445573032404</c:v>
                </c:pt>
                <c:pt idx="23">
                  <c:v>39408.445573032404</c:v>
                </c:pt>
                <c:pt idx="24">
                  <c:v>39402.445573032404</c:v>
                </c:pt>
                <c:pt idx="25">
                  <c:v>39407.445573032404</c:v>
                </c:pt>
                <c:pt idx="26">
                  <c:v>39414.445573032404</c:v>
                </c:pt>
                <c:pt idx="27">
                  <c:v>39415.445573032404</c:v>
                </c:pt>
                <c:pt idx="28">
                  <c:v>39426.445573032404</c:v>
                </c:pt>
                <c:pt idx="29">
                  <c:v>39433.445573032404</c:v>
                </c:pt>
                <c:pt idx="30">
                  <c:v>39408.445573032404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Tasks!$A$32:$A$62</c:f>
              <c:strCache>
                <c:ptCount val="31"/>
                <c:pt idx="0">
                  <c:v>Ensure Your Computer has Capacity for the Business Plan Templates</c:v>
                </c:pt>
                <c:pt idx="1">
                  <c:v>Make a Schedule for the Work Involved in Building a Business Plan</c:v>
                </c:pt>
                <c:pt idx="2">
                  <c:v>Attend the SCORE Building a Business Plan Workshop</c:v>
                </c:pt>
                <c:pt idx="3">
                  <c:v>Start the Business Plan with the Marketing Plan</c:v>
                </c:pt>
                <c:pt idx="4">
                  <c:v>Update Your Preliminary First Year Revenue Sales Projection  </c:v>
                </c:pt>
                <c:pt idx="5">
                  <c:v>SCORE Marketing Counselor Review of Your Marketing Plan </c:v>
                </c:pt>
                <c:pt idx="6">
                  <c:v>Select a Business Organization for Your Startup</c:v>
                </c:pt>
                <c:pt idx="7">
                  <c:v>Prepare a Business Organization for Your Legal Entity</c:v>
                </c:pt>
                <c:pt idx="8">
                  <c:v>Review of Your Business Entity and Organization with Investors</c:v>
                </c:pt>
                <c:pt idx="9">
                  <c:v>Attend Product Trade Shows for Business Ideas</c:v>
                </c:pt>
                <c:pt idx="10">
                  <c:v>Select a Company Name</c:v>
                </c:pt>
                <c:pt idx="11">
                  <c:v>Legal Review of Your Business Organization</c:v>
                </c:pt>
                <c:pt idx="12">
                  <c:v>Update Your Preliminary Space Arrangement Concept &amp; Menus</c:v>
                </c:pt>
                <c:pt idx="13">
                  <c:v>Select the Top Location Choices and Determine their Costs</c:v>
                </c:pt>
                <c:pt idx="14">
                  <c:v>Determine Employee Requirements and Costs</c:v>
                </c:pt>
                <c:pt idx="15">
                  <c:v>Update Your Capitalization and Startup Expense Estimate</c:v>
                </c:pt>
                <c:pt idx="16">
                  <c:v>Make optimistic &amp; Pessimistic Projections for:</c:v>
                </c:pt>
                <c:pt idx="17">
                  <c:v>(1) Sales Forecasts</c:v>
                </c:pt>
                <c:pt idx="18">
                  <c:v>(2) First Year &amp; Four Year Cash Flow Projections</c:v>
                </c:pt>
                <c:pt idx="19">
                  <c:v>(3) First Year &amp; Four Year Profit and Loss Projections</c:v>
                </c:pt>
                <c:pt idx="20">
                  <c:v>(4) Opening Day &amp; Projected Balance Sheet Projections</c:v>
                </c:pt>
                <c:pt idx="21">
                  <c:v>(5)  Working Capital Required for Pessimistic Projections</c:v>
                </c:pt>
                <c:pt idx="22">
                  <c:v>(6)) Breakeven Analysis &amp; Loan Amortization</c:v>
                </c:pt>
                <c:pt idx="23">
                  <c:v>(7) Financial History &amp; Personal Financial Statement</c:v>
                </c:pt>
                <c:pt idx="24">
                  <c:v>Develop Your Business Operations Plan</c:v>
                </c:pt>
                <c:pt idx="25">
                  <c:v>Complete Your Financial Plan</c:v>
                </c:pt>
                <c:pt idx="26">
                  <c:v>Compare Your Financial Projections With Industry Standards </c:v>
                </c:pt>
                <c:pt idx="27">
                  <c:v>SCORE Financial Counselor Review of Your Financial Plan</c:v>
                </c:pt>
                <c:pt idx="28">
                  <c:v>Finalize the Complete Business Plan</c:v>
                </c:pt>
                <c:pt idx="29">
                  <c:v>SCORE Counselor to Review Entire Completed Business Plan</c:v>
                </c:pt>
                <c:pt idx="30">
                  <c:v>Actively Seek the Financing Needed</c:v>
                </c:pt>
              </c:strCache>
            </c:strRef>
          </c:cat>
          <c:val>
            <c:numRef>
              <c:f>Tasks!$E$32:$E$62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42</c:v>
                </c:pt>
                <c:pt idx="3">
                  <c:v>7</c:v>
                </c:pt>
                <c:pt idx="4">
                  <c:v>7</c:v>
                </c:pt>
                <c:pt idx="5">
                  <c:v>20</c:v>
                </c:pt>
                <c:pt idx="6">
                  <c:v>3</c:v>
                </c:pt>
                <c:pt idx="7">
                  <c:v>9</c:v>
                </c:pt>
                <c:pt idx="8">
                  <c:v>1</c:v>
                </c:pt>
                <c:pt idx="9">
                  <c:v>84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14</c:v>
                </c:pt>
                <c:pt idx="14">
                  <c:v>7</c:v>
                </c:pt>
                <c:pt idx="15">
                  <c:v>6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5</c:v>
                </c:pt>
                <c:pt idx="25">
                  <c:v>7</c:v>
                </c:pt>
                <c:pt idx="26">
                  <c:v>1</c:v>
                </c:pt>
                <c:pt idx="27">
                  <c:v>9</c:v>
                </c:pt>
                <c:pt idx="28">
                  <c:v>7</c:v>
                </c:pt>
                <c:pt idx="29">
                  <c:v>7</c:v>
                </c:pt>
                <c:pt idx="30">
                  <c:v>31</c:v>
                </c:pt>
              </c:numCache>
            </c:numRef>
          </c:val>
          <c:shape val="box"/>
        </c:ser>
        <c:overlap val="100"/>
        <c:shape val="box"/>
        <c:axId val="23606018"/>
        <c:axId val="11127571"/>
      </c:bar3DChart>
      <c:catAx>
        <c:axId val="2360601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060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Financing Your Business Startup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Tasks!$A$67:$A$71</c:f>
              <c:strCache>
                <c:ptCount val="5"/>
                <c:pt idx="0">
                  <c:v>Attend SBA Semi Monthly Loan Briefing for Any Loan Updates</c:v>
                </c:pt>
                <c:pt idx="1">
                  <c:v>Do You Have the Necessary Funding for Your Startup?</c:v>
                </c:pt>
                <c:pt idx="2">
                  <c:v> SCORE Counselor with Banking Experience Review of Loan Package</c:v>
                </c:pt>
                <c:pt idx="3">
                  <c:v>Obtain Your Financing</c:v>
                </c:pt>
                <c:pt idx="4">
                  <c:v>Funding to Support Your Startup is Needed to Proceed Now</c:v>
                </c:pt>
              </c:strCache>
            </c:strRef>
          </c:cat>
          <c:val>
            <c:numRef>
              <c:f>Tasks!$D$67:$D$71</c:f>
              <c:numCache>
                <c:ptCount val="5"/>
                <c:pt idx="0">
                  <c:v>39435.55051412037</c:v>
                </c:pt>
                <c:pt idx="1">
                  <c:v>39435.55051412037</c:v>
                </c:pt>
                <c:pt idx="2">
                  <c:v>39435.55051412037</c:v>
                </c:pt>
                <c:pt idx="3">
                  <c:v>39435.55051412037</c:v>
                </c:pt>
                <c:pt idx="4">
                  <c:v>39435.55051412037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Tasks!$A$67:$A$71</c:f>
              <c:strCache>
                <c:ptCount val="5"/>
                <c:pt idx="0">
                  <c:v>Attend SBA Semi Monthly Loan Briefing for Any Loan Updates</c:v>
                </c:pt>
                <c:pt idx="1">
                  <c:v>Do You Have the Necessary Funding for Your Startup?</c:v>
                </c:pt>
                <c:pt idx="2">
                  <c:v> SCORE Counselor with Banking Experience Review of Loan Package</c:v>
                </c:pt>
                <c:pt idx="3">
                  <c:v>Obtain Your Financing</c:v>
                </c:pt>
                <c:pt idx="4">
                  <c:v>Funding to Support Your Startup is Needed to Proceed Now</c:v>
                </c:pt>
              </c:strCache>
            </c:strRef>
          </c:cat>
          <c:val>
            <c:numRef>
              <c:f>Tasks!$E$67:$E$71</c:f>
              <c:numCache>
                <c:ptCount val="5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</c:numCache>
            </c:numRef>
          </c:val>
          <c:shape val="box"/>
        </c:ser>
        <c:overlap val="100"/>
        <c:shape val="box"/>
        <c:axId val="33039276"/>
        <c:axId val="28918029"/>
      </c:bar3DChart>
      <c:catAx>
        <c:axId val="3303927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auto val="1"/>
        <c:lblOffset val="100"/>
        <c:noMultiLvlLbl val="0"/>
      </c:catAx>
      <c:valAx>
        <c:axId val="2891802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99"/>
        </a:solidFill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Obtain Permits and Licenses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Tasks!$A$75:$A$78</c:f>
              <c:strCache>
                <c:ptCount val="4"/>
                <c:pt idx="0">
                  <c:v>Open a Business Checking Account</c:v>
                </c:pt>
                <c:pt idx="1">
                  <c:v>Collect All License Documents, Read &amp; Understand Them</c:v>
                </c:pt>
                <c:pt idx="2">
                  <c:v>Obtain Washington Business License</c:v>
                </c:pt>
                <c:pt idx="3">
                  <c:v>Obtain City or County Business License (If required}</c:v>
                </c:pt>
              </c:strCache>
            </c:strRef>
          </c:cat>
          <c:val>
            <c:numRef>
              <c:f>Tasks!$D$75:$D$78</c:f>
              <c:numCache>
                <c:ptCount val="4"/>
                <c:pt idx="0">
                  <c:v>39464.55051412037</c:v>
                </c:pt>
                <c:pt idx="1">
                  <c:v>39464.55051412037</c:v>
                </c:pt>
                <c:pt idx="2">
                  <c:v>39464.55051412037</c:v>
                </c:pt>
                <c:pt idx="3">
                  <c:v>39464.55051412037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Tasks!$A$75:$A$78</c:f>
              <c:strCache>
                <c:ptCount val="4"/>
                <c:pt idx="0">
                  <c:v>Open a Business Checking Account</c:v>
                </c:pt>
                <c:pt idx="1">
                  <c:v>Collect All License Documents, Read &amp; Understand Them</c:v>
                </c:pt>
                <c:pt idx="2">
                  <c:v>Obtain Washington Business License</c:v>
                </c:pt>
                <c:pt idx="3">
                  <c:v>Obtain City or County Business License (If required}</c:v>
                </c:pt>
              </c:strCache>
            </c:strRef>
          </c:cat>
          <c:val>
            <c:numRef>
              <c:f>Tasks!$E$75:$E$78</c:f>
              <c:numCach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shape val="box"/>
        </c:ser>
        <c:overlap val="100"/>
        <c:shape val="box"/>
        <c:axId val="58935670"/>
        <c:axId val="60658983"/>
      </c:bar3DChart>
      <c:catAx>
        <c:axId val="589356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1"/>
        <c:lblOffset val="100"/>
        <c:noMultiLvlLbl val="0"/>
      </c:catAx>
      <c:valAx>
        <c:axId val="6065898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99"/>
        </a:solidFill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Lease, Space Design &amp; Equipment Selection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10425"/>
          <c:w val="0.981"/>
          <c:h val="0.884"/>
        </c:manualLayout>
      </c:layout>
      <c:bar3D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Tasks!$A$82:$A$96</c:f>
              <c:strCache>
                <c:ptCount val="15"/>
                <c:pt idx="0">
                  <c:v>Make Your Lease Decision Choice Based on Location &amp; Cost</c:v>
                </c:pt>
                <c:pt idx="1">
                  <c:v>Recommend Lease Review by SCORE Counselor</c:v>
                </c:pt>
                <c:pt idx="2">
                  <c:v>Prepare Letter of Intent to Lease</c:v>
                </c:pt>
                <c:pt idx="3">
                  <c:v>Final Lease Negotiation With Leaser</c:v>
                </c:pt>
                <c:pt idx="4">
                  <c:v>Legal Review of Lease Before Signing</c:v>
                </c:pt>
                <c:pt idx="5">
                  <c:v>Order Business Cards and Print on 2 Sides</c:v>
                </c:pt>
                <c:pt idx="6">
                  <c:v>Update Your Facility Design Concept ( Facility You Want Built)</c:v>
                </c:pt>
                <c:pt idx="7">
                  <c:v>Contract with an Experienced Architect/Designer</c:v>
                </c:pt>
                <c:pt idx="8">
                  <c:v>Work With the Architect  Designer</c:v>
                </c:pt>
                <c:pt idx="9">
                  <c:v>Approve Architect's Design, Ready for DCLU Submission</c:v>
                </c:pt>
                <c:pt idx="10">
                  <c:v>Submit Design to DCLU  for Building Permit</c:v>
                </c:pt>
                <c:pt idx="11">
                  <c:v>From the Approved Design, Takeoff the Equipment List</c:v>
                </c:pt>
                <c:pt idx="12">
                  <c:v>Make at Decisions on Buying New, Used, or Leased Equipment:</c:v>
                </c:pt>
                <c:pt idx="13">
                  <c:v>Keep Leaser Informed of Decisions Affecting the Lease</c:v>
                </c:pt>
                <c:pt idx="14">
                  <c:v>Update Your Startup Expense &amp; Capitalization Spreadsheet</c:v>
                </c:pt>
              </c:strCache>
            </c:strRef>
          </c:cat>
          <c:val>
            <c:numRef>
              <c:f>Tasks!$D$82:$D$96</c:f>
              <c:numCache>
                <c:ptCount val="15"/>
                <c:pt idx="0">
                  <c:v>39472.55051412037</c:v>
                </c:pt>
                <c:pt idx="1">
                  <c:v>39477.55051412037</c:v>
                </c:pt>
                <c:pt idx="2">
                  <c:v>39478.55051412037</c:v>
                </c:pt>
                <c:pt idx="3">
                  <c:v>39479.55051412037</c:v>
                </c:pt>
                <c:pt idx="4">
                  <c:v>39486.55051412037</c:v>
                </c:pt>
                <c:pt idx="5">
                  <c:v>39489.55051412037</c:v>
                </c:pt>
                <c:pt idx="6">
                  <c:v>39489.55051412037</c:v>
                </c:pt>
                <c:pt idx="7">
                  <c:v>39492.55051412037</c:v>
                </c:pt>
                <c:pt idx="8">
                  <c:v>39503.55051412037</c:v>
                </c:pt>
                <c:pt idx="9">
                  <c:v>39531.55051412037</c:v>
                </c:pt>
                <c:pt idx="10">
                  <c:v>39538.55051412037</c:v>
                </c:pt>
                <c:pt idx="11">
                  <c:v>39541.55051412037</c:v>
                </c:pt>
                <c:pt idx="12">
                  <c:v>39542.55051412037</c:v>
                </c:pt>
                <c:pt idx="13">
                  <c:v>39547.55051412037</c:v>
                </c:pt>
                <c:pt idx="14">
                  <c:v>39548.55051412037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Tasks!$A$82:$A$96</c:f>
              <c:strCache>
                <c:ptCount val="15"/>
                <c:pt idx="0">
                  <c:v>Make Your Lease Decision Choice Based on Location &amp; Cost</c:v>
                </c:pt>
                <c:pt idx="1">
                  <c:v>Recommend Lease Review by SCORE Counselor</c:v>
                </c:pt>
                <c:pt idx="2">
                  <c:v>Prepare Letter of Intent to Lease</c:v>
                </c:pt>
                <c:pt idx="3">
                  <c:v>Final Lease Negotiation With Leaser</c:v>
                </c:pt>
                <c:pt idx="4">
                  <c:v>Legal Review of Lease Before Signing</c:v>
                </c:pt>
                <c:pt idx="5">
                  <c:v>Order Business Cards and Print on 2 Sides</c:v>
                </c:pt>
                <c:pt idx="6">
                  <c:v>Update Your Facility Design Concept ( Facility You Want Built)</c:v>
                </c:pt>
                <c:pt idx="7">
                  <c:v>Contract with an Experienced Architect/Designer</c:v>
                </c:pt>
                <c:pt idx="8">
                  <c:v>Work With the Architect  Designer</c:v>
                </c:pt>
                <c:pt idx="9">
                  <c:v>Approve Architect's Design, Ready for DCLU Submission</c:v>
                </c:pt>
                <c:pt idx="10">
                  <c:v>Submit Design to DCLU  for Building Permit</c:v>
                </c:pt>
                <c:pt idx="11">
                  <c:v>From the Approved Design, Takeoff the Equipment List</c:v>
                </c:pt>
                <c:pt idx="12">
                  <c:v>Make at Decisions on Buying New, Used, or Leased Equipment:</c:v>
                </c:pt>
                <c:pt idx="13">
                  <c:v>Keep Leaser Informed of Decisions Affecting the Lease</c:v>
                </c:pt>
                <c:pt idx="14">
                  <c:v>Update Your Startup Expense &amp; Capitalization Spreadsheet</c:v>
                </c:pt>
              </c:strCache>
            </c:strRef>
          </c:cat>
          <c:val>
            <c:numRef>
              <c:f>Tasks!$E$82:$E$96</c:f>
              <c:numCache>
                <c:ptCount val="1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9</c:v>
                </c:pt>
                <c:pt idx="8">
                  <c:v>28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hape val="box"/>
        </c:ser>
        <c:overlap val="100"/>
        <c:shape val="box"/>
        <c:axId val="9059936"/>
        <c:axId val="14430561"/>
      </c:bar3DChart>
      <c:catAx>
        <c:axId val="905993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599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Construction, Inspections &amp; Approvals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Tasks!$A$100:$A$111</c:f>
              <c:strCache>
                <c:ptCount val="12"/>
                <c:pt idx="0">
                  <c:v>Solicit at Least 3 Suitable Contractors for Bids</c:v>
                </c:pt>
                <c:pt idx="1">
                  <c:v>Receive  Bids from Contractors and Commence Bid Evaluations</c:v>
                </c:pt>
                <c:pt idx="2">
                  <c:v> Check Bidders References, Subcontractors, &amp; Suppliers</c:v>
                </c:pt>
                <c:pt idx="3">
                  <c:v>SCORE Contractor Specialist Can Assist</c:v>
                </c:pt>
                <c:pt idx="4">
                  <c:v>Make Contract Award for Build Out</c:v>
                </c:pt>
                <c:pt idx="5">
                  <c:v>Construction Build Out By the Contractor</c:v>
                </c:pt>
                <c:pt idx="6">
                  <c:v>Photo Document  the Build Out for Lease Compliance</c:v>
                </c:pt>
                <c:pt idx="7">
                  <c:v>Inspections &amp; Approvals by DCLU</c:v>
                </c:pt>
                <c:pt idx="8">
                  <c:v>Purchase or Lease your Equipment</c:v>
                </c:pt>
                <c:pt idx="9">
                  <c:v>Schedule  Fire Department Inspection for Fire Safety</c:v>
                </c:pt>
                <c:pt idx="10">
                  <c:v>Purchase Business Liability, Fire, Theft, &amp; Health Insurance</c:v>
                </c:pt>
                <c:pt idx="11">
                  <c:v>Update Your Startup Expense &amp; Capitalization Spreadsheet</c:v>
                </c:pt>
              </c:strCache>
            </c:strRef>
          </c:cat>
          <c:val>
            <c:numRef>
              <c:f>Tasks!$D$100:$D$111</c:f>
              <c:numCache>
                <c:ptCount val="12"/>
                <c:pt idx="0">
                  <c:v>39549.55051412037</c:v>
                </c:pt>
                <c:pt idx="1">
                  <c:v>39555.55051412037</c:v>
                </c:pt>
                <c:pt idx="2">
                  <c:v>39562.55051412037</c:v>
                </c:pt>
                <c:pt idx="3">
                  <c:v>39569.55051412037</c:v>
                </c:pt>
                <c:pt idx="4">
                  <c:v>39570.55051412037</c:v>
                </c:pt>
                <c:pt idx="5">
                  <c:v>39581.55051412037</c:v>
                </c:pt>
                <c:pt idx="6">
                  <c:v>39581.55051412037</c:v>
                </c:pt>
                <c:pt idx="7">
                  <c:v>39619.55051412037</c:v>
                </c:pt>
                <c:pt idx="8">
                  <c:v>39629.55051412037</c:v>
                </c:pt>
                <c:pt idx="9">
                  <c:v>39630.55051412037</c:v>
                </c:pt>
                <c:pt idx="10">
                  <c:v>39631.55051412037</c:v>
                </c:pt>
                <c:pt idx="11">
                  <c:v>39632.55051412037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Tasks!$A$100:$A$111</c:f>
              <c:strCache>
                <c:ptCount val="12"/>
                <c:pt idx="0">
                  <c:v>Solicit at Least 3 Suitable Contractors for Bids</c:v>
                </c:pt>
                <c:pt idx="1">
                  <c:v>Receive  Bids from Contractors and Commence Bid Evaluations</c:v>
                </c:pt>
                <c:pt idx="2">
                  <c:v> Check Bidders References, Subcontractors, &amp; Suppliers</c:v>
                </c:pt>
                <c:pt idx="3">
                  <c:v>SCORE Contractor Specialist Can Assist</c:v>
                </c:pt>
                <c:pt idx="4">
                  <c:v>Make Contract Award for Build Out</c:v>
                </c:pt>
                <c:pt idx="5">
                  <c:v>Construction Build Out By the Contractor</c:v>
                </c:pt>
                <c:pt idx="6">
                  <c:v>Photo Document  the Build Out for Lease Compliance</c:v>
                </c:pt>
                <c:pt idx="7">
                  <c:v>Inspections &amp; Approvals by DCLU</c:v>
                </c:pt>
                <c:pt idx="8">
                  <c:v>Purchase or Lease your Equipment</c:v>
                </c:pt>
                <c:pt idx="9">
                  <c:v>Schedule  Fire Department Inspection for Fire Safety</c:v>
                </c:pt>
                <c:pt idx="10">
                  <c:v>Purchase Business Liability, Fire, Theft, &amp; Health Insurance</c:v>
                </c:pt>
                <c:pt idx="11">
                  <c:v>Update Your Startup Expense &amp; Capitalization Spreadsheet</c:v>
                </c:pt>
              </c:strCache>
            </c:strRef>
          </c:cat>
          <c:val>
            <c:numRef>
              <c:f>Tasks!$E$100:$E$111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1</c:v>
                </c:pt>
                <c:pt idx="4">
                  <c:v>9</c:v>
                </c:pt>
                <c:pt idx="5">
                  <c:v>38</c:v>
                </c:pt>
                <c:pt idx="6">
                  <c:v>38</c:v>
                </c:pt>
                <c:pt idx="7">
                  <c:v>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overlap val="100"/>
        <c:shape val="box"/>
        <c:axId val="62766186"/>
        <c:axId val="28024763"/>
      </c:bar3DChart>
      <c:catAx>
        <c:axId val="6276618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24763"/>
        <c:crosses val="autoZero"/>
        <c:auto val="1"/>
        <c:lblOffset val="100"/>
        <c:noMultiLvlLbl val="0"/>
      </c:catAx>
      <c:valAx>
        <c:axId val="2802476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661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Opening the Business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Tasks!$A$115:$A$139</c:f>
              <c:strCache>
                <c:ptCount val="25"/>
                <c:pt idx="0">
                  <c:v>Update Your Startup Estimates and Schedule</c:v>
                </c:pt>
                <c:pt idx="1">
                  <c:v>If Your Product is New, Consider Test Marketing at a Local Market</c:v>
                </c:pt>
                <c:pt idx="2">
                  <c:v>Investigate Barter for Goods &amp; Services</c:v>
                </c:pt>
                <c:pt idx="3">
                  <c:v>Sign Wholesale Contract and  have Firm Order Policies with Vendors</c:v>
                </c:pt>
                <c:pt idx="4">
                  <c:v>Establish Order Lead Times, Delivery and Payment Schedules</c:v>
                </c:pt>
                <c:pt idx="5">
                  <c:v>Negotiate and Start a Business Credit Card Account</c:v>
                </c:pt>
                <c:pt idx="6">
                  <c:v>Purchase Computer Hardware  &amp; Software for the Business</c:v>
                </c:pt>
                <c:pt idx="7">
                  <c:v> Learn the Business Sales Software  </c:v>
                </c:pt>
                <c:pt idx="8">
                  <c:v>Purchase Quick Books or Equivalent  and Learn the Software</c:v>
                </c:pt>
                <c:pt idx="9">
                  <c:v>Develop Business Logo &amp; Signage</c:v>
                </c:pt>
                <c:pt idx="10">
                  <c:v>Attend SCORE Technology/ Internet Workshop</c:v>
                </c:pt>
                <c:pt idx="11">
                  <c:v>Develop Business Website</c:v>
                </c:pt>
                <c:pt idx="12">
                  <c:v>Recommend Attending the SCORE Marketing &amp; Sales Workshop</c:v>
                </c:pt>
                <c:pt idx="13">
                  <c:v>Update  Marketing Plan Focusing on After Opening Sales Strategies</c:v>
                </c:pt>
                <c:pt idx="14">
                  <c:v>Develop Promotional Material</c:v>
                </c:pt>
                <c:pt idx="15">
                  <c:v>Develop Your Mailing List</c:v>
                </c:pt>
                <c:pt idx="16">
                  <c:v>SCORE Marketing Specialist Review of Your Updated Marketing Plan</c:v>
                </c:pt>
                <c:pt idx="17">
                  <c:v>Order Printing</c:v>
                </c:pt>
                <c:pt idx="18">
                  <c:v>Make All Other Purchases Necessary for opening the Business</c:v>
                </c:pt>
                <c:pt idx="19">
                  <c:v>Sign Inventory Stocking Contracts</c:v>
                </c:pt>
                <c:pt idx="20">
                  <c:v>Hire and Train Employees (if required)</c:v>
                </c:pt>
                <c:pt idx="21">
                  <c:v>Make Decision for Handling Employee Payroll</c:v>
                </c:pt>
                <c:pt idx="22">
                  <c:v>Write and Distribute Press Release</c:v>
                </c:pt>
                <c:pt idx="23">
                  <c:v>Pre-Opening Open House</c:v>
                </c:pt>
                <c:pt idx="24">
                  <c:v>Business Grand Opening</c:v>
                </c:pt>
              </c:strCache>
            </c:strRef>
          </c:cat>
          <c:val>
            <c:numRef>
              <c:f>Tasks!$D$115:$D$139</c:f>
              <c:numCache>
                <c:ptCount val="25"/>
                <c:pt idx="0">
                  <c:v>39633.55051412037</c:v>
                </c:pt>
                <c:pt idx="1">
                  <c:v>39633.55051412037</c:v>
                </c:pt>
                <c:pt idx="2">
                  <c:v>39633.55051412037</c:v>
                </c:pt>
                <c:pt idx="3">
                  <c:v>39637.55051412037</c:v>
                </c:pt>
                <c:pt idx="4">
                  <c:v>39637.55051412037</c:v>
                </c:pt>
                <c:pt idx="5">
                  <c:v>39637.55051412037</c:v>
                </c:pt>
                <c:pt idx="6">
                  <c:v>39637.55051412037</c:v>
                </c:pt>
                <c:pt idx="7">
                  <c:v>39637.55051412037</c:v>
                </c:pt>
                <c:pt idx="8">
                  <c:v>39637.55051412037</c:v>
                </c:pt>
                <c:pt idx="9">
                  <c:v>39637.55051412037</c:v>
                </c:pt>
                <c:pt idx="10">
                  <c:v>39633.55051412037</c:v>
                </c:pt>
                <c:pt idx="11">
                  <c:v>39645.55051412037</c:v>
                </c:pt>
                <c:pt idx="12">
                  <c:v>39633.55051412037</c:v>
                </c:pt>
                <c:pt idx="13">
                  <c:v>39661.55051412037</c:v>
                </c:pt>
                <c:pt idx="14">
                  <c:v>39665.55051412037</c:v>
                </c:pt>
                <c:pt idx="15">
                  <c:v>39668.55051412037</c:v>
                </c:pt>
                <c:pt idx="16">
                  <c:v>39672.55051412037</c:v>
                </c:pt>
                <c:pt idx="17">
                  <c:v>39673.55051412037</c:v>
                </c:pt>
                <c:pt idx="18">
                  <c:v>39675.55051412037</c:v>
                </c:pt>
                <c:pt idx="19">
                  <c:v>39679.55051412037</c:v>
                </c:pt>
                <c:pt idx="20">
                  <c:v>39681.55051412037</c:v>
                </c:pt>
                <c:pt idx="21">
                  <c:v>39695.55051412037</c:v>
                </c:pt>
                <c:pt idx="22">
                  <c:v>39699.55051412037</c:v>
                </c:pt>
                <c:pt idx="23">
                  <c:v>39701.55051412037</c:v>
                </c:pt>
                <c:pt idx="24">
                  <c:v>39702.55051412037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Tasks!$A$115:$A$139</c:f>
              <c:strCache>
                <c:ptCount val="25"/>
                <c:pt idx="0">
                  <c:v>Update Your Startup Estimates and Schedule</c:v>
                </c:pt>
                <c:pt idx="1">
                  <c:v>If Your Product is New, Consider Test Marketing at a Local Market</c:v>
                </c:pt>
                <c:pt idx="2">
                  <c:v>Investigate Barter for Goods &amp; Services</c:v>
                </c:pt>
                <c:pt idx="3">
                  <c:v>Sign Wholesale Contract and  have Firm Order Policies with Vendors</c:v>
                </c:pt>
                <c:pt idx="4">
                  <c:v>Establish Order Lead Times, Delivery and Payment Schedules</c:v>
                </c:pt>
                <c:pt idx="5">
                  <c:v>Negotiate and Start a Business Credit Card Account</c:v>
                </c:pt>
                <c:pt idx="6">
                  <c:v>Purchase Computer Hardware  &amp; Software for the Business</c:v>
                </c:pt>
                <c:pt idx="7">
                  <c:v> Learn the Business Sales Software  </c:v>
                </c:pt>
                <c:pt idx="8">
                  <c:v>Purchase Quick Books or Equivalent  and Learn the Software</c:v>
                </c:pt>
                <c:pt idx="9">
                  <c:v>Develop Business Logo &amp; Signage</c:v>
                </c:pt>
                <c:pt idx="10">
                  <c:v>Attend SCORE Technology/ Internet Workshop</c:v>
                </c:pt>
                <c:pt idx="11">
                  <c:v>Develop Business Website</c:v>
                </c:pt>
                <c:pt idx="12">
                  <c:v>Recommend Attending the SCORE Marketing &amp; Sales Workshop</c:v>
                </c:pt>
                <c:pt idx="13">
                  <c:v>Update  Marketing Plan Focusing on After Opening Sales Strategies</c:v>
                </c:pt>
                <c:pt idx="14">
                  <c:v>Develop Promotional Material</c:v>
                </c:pt>
                <c:pt idx="15">
                  <c:v>Develop Your Mailing List</c:v>
                </c:pt>
                <c:pt idx="16">
                  <c:v>SCORE Marketing Specialist Review of Your Updated Marketing Plan</c:v>
                </c:pt>
                <c:pt idx="17">
                  <c:v>Order Printing</c:v>
                </c:pt>
                <c:pt idx="18">
                  <c:v>Make All Other Purchases Necessary for opening the Business</c:v>
                </c:pt>
                <c:pt idx="19">
                  <c:v>Sign Inventory Stocking Contracts</c:v>
                </c:pt>
                <c:pt idx="20">
                  <c:v>Hire and Train Employees (if required)</c:v>
                </c:pt>
                <c:pt idx="21">
                  <c:v>Make Decision for Handling Employee Payroll</c:v>
                </c:pt>
                <c:pt idx="22">
                  <c:v>Write and Distribute Press Release</c:v>
                </c:pt>
                <c:pt idx="23">
                  <c:v>Pre-Opening Open House</c:v>
                </c:pt>
                <c:pt idx="24">
                  <c:v>Business Grand Opening</c:v>
                </c:pt>
              </c:strCache>
            </c:strRef>
          </c:cat>
          <c:val>
            <c:numRef>
              <c:f>Tasks!$E$115:$E$139</c:f>
              <c:numCache>
                <c:ptCount val="25"/>
                <c:pt idx="0">
                  <c:v>2</c:v>
                </c:pt>
                <c:pt idx="1">
                  <c:v>70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8</c:v>
                </c:pt>
                <c:pt idx="10">
                  <c:v>63</c:v>
                </c:pt>
                <c:pt idx="11">
                  <c:v>16</c:v>
                </c:pt>
                <c:pt idx="12">
                  <c:v>70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14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shape val="box"/>
        </c:ser>
        <c:overlap val="100"/>
        <c:shape val="box"/>
        <c:axId val="50896276"/>
        <c:axId val="55413301"/>
      </c:bar3DChart>
      <c:catAx>
        <c:axId val="5089627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13301"/>
        <c:crosses val="autoZero"/>
        <c:auto val="1"/>
        <c:lblOffset val="100"/>
        <c:tickLblSkip val="1"/>
        <c:noMultiLvlLbl val="0"/>
      </c:catAx>
      <c:valAx>
        <c:axId val="5541330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9627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F7" sqref="F7"/>
    </sheetView>
  </sheetViews>
  <sheetFormatPr defaultColWidth="9.140625" defaultRowHeight="12.75"/>
  <cols>
    <col min="1" max="1" width="11.8515625" style="0" customWidth="1"/>
    <col min="4" max="4" width="15.28125" style="0" customWidth="1"/>
    <col min="5" max="5" width="11.57421875" style="0" customWidth="1"/>
    <col min="6" max="6" width="12.7109375" style="0" customWidth="1"/>
  </cols>
  <sheetData>
    <row r="1" spans="1:9" ht="17.25">
      <c r="A1" s="44" t="s">
        <v>232</v>
      </c>
      <c r="C1" s="12"/>
      <c r="D1" s="12"/>
      <c r="H1" s="12"/>
      <c r="I1" s="12"/>
    </row>
    <row r="2" ht="15">
      <c r="A2" s="2" t="s">
        <v>110</v>
      </c>
    </row>
    <row r="5" ht="12.75">
      <c r="A5" s="3" t="s">
        <v>91</v>
      </c>
    </row>
    <row r="7" spans="2:6" ht="12.75">
      <c r="B7" t="s">
        <v>229</v>
      </c>
      <c r="F7" s="4"/>
    </row>
    <row r="9" ht="12.75">
      <c r="A9" t="s">
        <v>92</v>
      </c>
    </row>
    <row r="10" ht="12.75">
      <c r="A10" t="s">
        <v>93</v>
      </c>
    </row>
    <row r="12" ht="12.75">
      <c r="A12" s="3" t="s">
        <v>94</v>
      </c>
    </row>
    <row r="14" ht="12.75">
      <c r="A14" s="3" t="s">
        <v>231</v>
      </c>
    </row>
    <row r="16" ht="12.75">
      <c r="A16" t="s">
        <v>95</v>
      </c>
    </row>
    <row r="17" ht="12.75">
      <c r="A17" t="s">
        <v>96</v>
      </c>
    </row>
    <row r="19" spans="1:2" ht="12.75">
      <c r="A19" s="5" t="s">
        <v>97</v>
      </c>
      <c r="B19" t="s">
        <v>98</v>
      </c>
    </row>
    <row r="20" ht="12.75">
      <c r="B20" t="s">
        <v>99</v>
      </c>
    </row>
    <row r="21" ht="12.75">
      <c r="B21" t="s">
        <v>100</v>
      </c>
    </row>
    <row r="22" ht="12.75">
      <c r="B22" t="s">
        <v>101</v>
      </c>
    </row>
    <row r="24" spans="1:2" ht="12.75">
      <c r="A24" s="5" t="s">
        <v>102</v>
      </c>
      <c r="B24" t="s">
        <v>215</v>
      </c>
    </row>
    <row r="25" ht="12.75">
      <c r="B25" t="s">
        <v>216</v>
      </c>
    </row>
    <row r="26" ht="12.75">
      <c r="B26" t="s">
        <v>227</v>
      </c>
    </row>
    <row r="27" ht="12.75">
      <c r="B27" t="s">
        <v>228</v>
      </c>
    </row>
    <row r="29" spans="1:2" ht="12.75" hidden="1">
      <c r="A29" s="5" t="s">
        <v>103</v>
      </c>
      <c r="B29" t="s">
        <v>104</v>
      </c>
    </row>
    <row r="30" ht="12.75" hidden="1">
      <c r="B30" t="s">
        <v>105</v>
      </c>
    </row>
    <row r="31" ht="12.75" hidden="1">
      <c r="B31" t="s">
        <v>106</v>
      </c>
    </row>
    <row r="32" ht="12.75" hidden="1">
      <c r="B32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230</v>
      </c>
    </row>
    <row r="39" ht="12.75">
      <c r="A39" t="s">
        <v>234</v>
      </c>
    </row>
    <row r="40" ht="12.75">
      <c r="A40" t="s">
        <v>214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workbookViewId="0" topLeftCell="A1">
      <selection activeCell="D5" sqref="D5"/>
    </sheetView>
  </sheetViews>
  <sheetFormatPr defaultColWidth="9.140625" defaultRowHeight="12.75"/>
  <cols>
    <col min="1" max="1" width="60.8515625" style="12" bestFit="1" customWidth="1"/>
    <col min="2" max="2" width="8.140625" style="0" customWidth="1"/>
    <col min="3" max="3" width="5.28125" style="12" customWidth="1"/>
    <col min="4" max="4" width="10.140625" style="12" bestFit="1" customWidth="1"/>
    <col min="5" max="5" width="4.00390625" style="0" customWidth="1"/>
    <col min="6" max="6" width="5.7109375" style="0" customWidth="1"/>
    <col min="7" max="7" width="10.140625" style="0" customWidth="1"/>
    <col min="8" max="8" width="11.28125" style="12" hidden="1" customWidth="1"/>
    <col min="9" max="9" width="61.421875" style="12" bestFit="1" customWidth="1"/>
  </cols>
  <sheetData>
    <row r="1" ht="17.25">
      <c r="A1" s="44" t="s">
        <v>232</v>
      </c>
    </row>
    <row r="2" spans="1:7" ht="15">
      <c r="A2" s="6" t="s">
        <v>110</v>
      </c>
      <c r="D2" s="14"/>
      <c r="E2" s="1"/>
      <c r="F2" s="1"/>
      <c r="G2" s="1"/>
    </row>
    <row r="4" spans="1:9" ht="12.75">
      <c r="A4" s="13" t="s">
        <v>217</v>
      </c>
      <c r="B4" s="7" t="s">
        <v>111</v>
      </c>
      <c r="C4" s="45" t="s">
        <v>112</v>
      </c>
      <c r="D4" s="45"/>
      <c r="E4" s="7"/>
      <c r="F4" s="46" t="s">
        <v>113</v>
      </c>
      <c r="G4" s="46"/>
      <c r="H4" s="11" t="s">
        <v>114</v>
      </c>
      <c r="I4" s="11" t="s">
        <v>233</v>
      </c>
    </row>
    <row r="5" spans="1:9" ht="12.75">
      <c r="A5" s="12" t="s">
        <v>0</v>
      </c>
      <c r="B5" s="8">
        <v>1</v>
      </c>
      <c r="C5" s="26" t="str">
        <f aca="true" t="shared" si="0" ref="C5:C29">CHOOSE(WEEKDAY(D5,2),"Mon","Tues","Wed","Thur","Fri","Sat","Sun")</f>
        <v>Sun</v>
      </c>
      <c r="D5" s="27">
        <f ca="1">IF(StartDate=0,NOW(),StartDate)</f>
        <v>39320.44614490741</v>
      </c>
      <c r="E5" s="25">
        <f aca="true" t="shared" si="1" ref="E5:E28">IF((WEEKDAY(D5,2)+MOD(B5,5))&gt;7,INT(B5/5)*7+MOD(B5,5)+2,INT(B5/5)*7+MOD(B5,5))</f>
        <v>3</v>
      </c>
      <c r="F5" s="28" t="str">
        <f aca="true" t="shared" si="2" ref="F5:F29">CHOOSE(WEEKDAY(G5,2),"Mon","Tues","Wed","Thur","Fri","Sat","Sun")</f>
        <v>Tues</v>
      </c>
      <c r="G5" s="29">
        <f aca="true" t="shared" si="3" ref="G5:G28">IF(WEEKDAY(D5+E5-1,2)&gt;5,IF(IF((MOD(B5,5))&gt;0,0,(E5&gt;B5)),D5+E5+5-WEEKDAY(D5+E5-1,2)-1,D5+E5+1),D5+E5-1)</f>
        <v>39322.44614490741</v>
      </c>
      <c r="H5" s="15"/>
      <c r="I5" s="12" t="s">
        <v>1</v>
      </c>
    </row>
    <row r="6" spans="1:9" ht="12.75">
      <c r="A6" s="12" t="s">
        <v>119</v>
      </c>
      <c r="B6" s="9">
        <v>2</v>
      </c>
      <c r="C6" s="30" t="str">
        <f t="shared" si="0"/>
        <v>Wed</v>
      </c>
      <c r="D6" s="27">
        <f aca="true" ca="1" t="shared" si="4" ref="D6:D28">IF(H6&gt;0,(IF(WEEKDAY(INDIRECT(ADDRESS(VALUE(H6),7,4))+1,2)&gt;5,INDIRECT(ADDRESS(VALUE(H6),7,4))+1+8-WEEKDAY(INDIRECT(ADDRESS(VALUE(H6),7,4))+1,2),INDIRECT(ADDRESS(VALUE(H6),7,4))+1)),D5)</f>
        <v>39323.44614490741</v>
      </c>
      <c r="E6" s="25">
        <f t="shared" si="1"/>
        <v>2</v>
      </c>
      <c r="F6" s="28" t="str">
        <f t="shared" si="2"/>
        <v>Thur</v>
      </c>
      <c r="G6" s="29">
        <f t="shared" si="3"/>
        <v>39324.44614490741</v>
      </c>
      <c r="H6" s="16">
        <v>5</v>
      </c>
      <c r="I6" s="12" t="s">
        <v>2</v>
      </c>
    </row>
    <row r="7" spans="1:9" ht="12.75">
      <c r="A7" s="12" t="s">
        <v>120</v>
      </c>
      <c r="B7" s="9">
        <v>17</v>
      </c>
      <c r="C7" s="30" t="str">
        <f t="shared" si="0"/>
        <v>Wed</v>
      </c>
      <c r="D7" s="27">
        <f ca="1" t="shared" si="4"/>
        <v>39323.44614490741</v>
      </c>
      <c r="E7" s="25">
        <f t="shared" si="1"/>
        <v>23</v>
      </c>
      <c r="F7" s="28" t="str">
        <f t="shared" si="2"/>
        <v>Thur</v>
      </c>
      <c r="G7" s="29">
        <f t="shared" si="3"/>
        <v>39345.44614490741</v>
      </c>
      <c r="H7" s="16">
        <v>5</v>
      </c>
      <c r="I7" s="12" t="s">
        <v>222</v>
      </c>
    </row>
    <row r="8" spans="1:9" ht="12.75">
      <c r="A8" s="12" t="s">
        <v>3</v>
      </c>
      <c r="B8" s="9">
        <v>17</v>
      </c>
      <c r="C8" s="30" t="str">
        <f t="shared" si="0"/>
        <v>Wed</v>
      </c>
      <c r="D8" s="27">
        <f ca="1" t="shared" si="4"/>
        <v>39323.44614490741</v>
      </c>
      <c r="E8" s="25">
        <f t="shared" si="1"/>
        <v>23</v>
      </c>
      <c r="F8" s="28" t="str">
        <f t="shared" si="2"/>
        <v>Thur</v>
      </c>
      <c r="G8" s="29">
        <f t="shared" si="3"/>
        <v>39345.44614490741</v>
      </c>
      <c r="H8" s="16">
        <v>5</v>
      </c>
      <c r="I8" s="12" t="s">
        <v>4</v>
      </c>
    </row>
    <row r="9" spans="1:9" ht="12.75">
      <c r="A9" s="12" t="s">
        <v>121</v>
      </c>
      <c r="B9" s="9">
        <v>17</v>
      </c>
      <c r="C9" s="30" t="str">
        <f t="shared" si="0"/>
        <v>Wed</v>
      </c>
      <c r="D9" s="27">
        <f ca="1" t="shared" si="4"/>
        <v>39323.44614490741</v>
      </c>
      <c r="E9" s="25">
        <f t="shared" si="1"/>
        <v>23</v>
      </c>
      <c r="F9" s="28" t="str">
        <f t="shared" si="2"/>
        <v>Thur</v>
      </c>
      <c r="G9" s="29">
        <f t="shared" si="3"/>
        <v>39345.44614490741</v>
      </c>
      <c r="H9" s="16">
        <v>5</v>
      </c>
      <c r="I9" s="12" t="s">
        <v>223</v>
      </c>
    </row>
    <row r="10" spans="1:9" ht="12.75">
      <c r="A10" s="12" t="s">
        <v>122</v>
      </c>
      <c r="B10" s="9">
        <v>17</v>
      </c>
      <c r="C10" s="30" t="str">
        <f t="shared" si="0"/>
        <v>Wed</v>
      </c>
      <c r="D10" s="27">
        <f ca="1" t="shared" si="4"/>
        <v>39323.44614490741</v>
      </c>
      <c r="E10" s="25">
        <f t="shared" si="1"/>
        <v>23</v>
      </c>
      <c r="F10" s="28" t="str">
        <f t="shared" si="2"/>
        <v>Thur</v>
      </c>
      <c r="G10" s="29">
        <f t="shared" si="3"/>
        <v>39345.44614490741</v>
      </c>
      <c r="H10" s="16">
        <v>5</v>
      </c>
      <c r="I10" s="12" t="s">
        <v>2</v>
      </c>
    </row>
    <row r="11" spans="1:9" ht="12.75">
      <c r="A11" s="12" t="s">
        <v>123</v>
      </c>
      <c r="B11" s="9">
        <v>17</v>
      </c>
      <c r="C11" s="30" t="str">
        <f t="shared" si="0"/>
        <v>Wed</v>
      </c>
      <c r="D11" s="27">
        <f ca="1" t="shared" si="4"/>
        <v>39323.44614490741</v>
      </c>
      <c r="E11" s="25">
        <f t="shared" si="1"/>
        <v>23</v>
      </c>
      <c r="F11" s="28" t="str">
        <f t="shared" si="2"/>
        <v>Thur</v>
      </c>
      <c r="G11" s="29">
        <f t="shared" si="3"/>
        <v>39345.44614490741</v>
      </c>
      <c r="H11" s="16">
        <v>5</v>
      </c>
      <c r="I11" s="12" t="s">
        <v>137</v>
      </c>
    </row>
    <row r="12" spans="1:9" ht="12.75">
      <c r="A12" s="12" t="s">
        <v>124</v>
      </c>
      <c r="B12" s="9">
        <v>17</v>
      </c>
      <c r="C12" s="30" t="str">
        <f t="shared" si="0"/>
        <v>Wed</v>
      </c>
      <c r="D12" s="27">
        <f ca="1" t="shared" si="4"/>
        <v>39323.44614490741</v>
      </c>
      <c r="E12" s="25">
        <f t="shared" si="1"/>
        <v>23</v>
      </c>
      <c r="F12" s="28" t="str">
        <f t="shared" si="2"/>
        <v>Thur</v>
      </c>
      <c r="G12" s="29">
        <f t="shared" si="3"/>
        <v>39345.44614490741</v>
      </c>
      <c r="H12" s="16">
        <v>5</v>
      </c>
      <c r="I12" s="12" t="s">
        <v>138</v>
      </c>
    </row>
    <row r="13" spans="1:9" ht="12.75">
      <c r="A13" s="12" t="s">
        <v>6</v>
      </c>
      <c r="B13" s="9">
        <v>17</v>
      </c>
      <c r="C13" s="30" t="str">
        <f t="shared" si="0"/>
        <v>Wed</v>
      </c>
      <c r="D13" s="27">
        <f ca="1" t="shared" si="4"/>
        <v>39323.44614490741</v>
      </c>
      <c r="E13" s="25">
        <f t="shared" si="1"/>
        <v>23</v>
      </c>
      <c r="F13" s="28" t="str">
        <f t="shared" si="2"/>
        <v>Thur</v>
      </c>
      <c r="G13" s="29">
        <f t="shared" si="3"/>
        <v>39345.44614490741</v>
      </c>
      <c r="H13" s="16">
        <v>5</v>
      </c>
      <c r="I13" s="12" t="s">
        <v>22</v>
      </c>
    </row>
    <row r="14" spans="1:9" ht="12.75">
      <c r="A14" s="12" t="s">
        <v>125</v>
      </c>
      <c r="B14" s="9">
        <v>17</v>
      </c>
      <c r="C14" s="30" t="str">
        <f t="shared" si="0"/>
        <v>Wed</v>
      </c>
      <c r="D14" s="27">
        <f ca="1" t="shared" si="4"/>
        <v>39323.44614490741</v>
      </c>
      <c r="E14" s="25">
        <f t="shared" si="1"/>
        <v>23</v>
      </c>
      <c r="F14" s="28" t="str">
        <f t="shared" si="2"/>
        <v>Thur</v>
      </c>
      <c r="G14" s="29">
        <f t="shared" si="3"/>
        <v>39345.44614490741</v>
      </c>
      <c r="H14" s="16">
        <v>5</v>
      </c>
      <c r="I14" s="12" t="s">
        <v>5</v>
      </c>
    </row>
    <row r="15" spans="1:9" ht="12.75">
      <c r="A15" s="12" t="s">
        <v>126</v>
      </c>
      <c r="B15" s="9">
        <v>17</v>
      </c>
      <c r="C15" s="30" t="str">
        <f t="shared" si="0"/>
        <v>Wed</v>
      </c>
      <c r="D15" s="27">
        <f ca="1" t="shared" si="4"/>
        <v>39323.44614490741</v>
      </c>
      <c r="E15" s="25">
        <f t="shared" si="1"/>
        <v>23</v>
      </c>
      <c r="F15" s="28" t="str">
        <f t="shared" si="2"/>
        <v>Thur</v>
      </c>
      <c r="G15" s="29">
        <f t="shared" si="3"/>
        <v>39345.44614490741</v>
      </c>
      <c r="H15" s="16">
        <v>5</v>
      </c>
      <c r="I15" s="12" t="s">
        <v>5</v>
      </c>
    </row>
    <row r="16" spans="1:9" ht="12.75">
      <c r="A16" s="12" t="s">
        <v>127</v>
      </c>
      <c r="B16" s="9">
        <v>17</v>
      </c>
      <c r="C16" s="30" t="str">
        <f t="shared" si="0"/>
        <v>Wed</v>
      </c>
      <c r="D16" s="27">
        <f ca="1" t="shared" si="4"/>
        <v>39323.44614490741</v>
      </c>
      <c r="E16" s="25">
        <f t="shared" si="1"/>
        <v>23</v>
      </c>
      <c r="F16" s="28" t="str">
        <f t="shared" si="2"/>
        <v>Thur</v>
      </c>
      <c r="G16" s="29">
        <f t="shared" si="3"/>
        <v>39345.44614490741</v>
      </c>
      <c r="H16" s="16">
        <v>5</v>
      </c>
      <c r="I16" s="12" t="s">
        <v>5</v>
      </c>
    </row>
    <row r="17" spans="1:9" ht="12.75">
      <c r="A17" s="12" t="s">
        <v>128</v>
      </c>
      <c r="B17" s="9">
        <v>17</v>
      </c>
      <c r="C17" s="30" t="str">
        <f t="shared" si="0"/>
        <v>Wed</v>
      </c>
      <c r="D17" s="27">
        <f ca="1" t="shared" si="4"/>
        <v>39323.44614490741</v>
      </c>
      <c r="E17" s="25">
        <f t="shared" si="1"/>
        <v>23</v>
      </c>
      <c r="F17" s="28" t="str">
        <f t="shared" si="2"/>
        <v>Thur</v>
      </c>
      <c r="G17" s="29">
        <f t="shared" si="3"/>
        <v>39345.44614490741</v>
      </c>
      <c r="H17" s="16">
        <v>5</v>
      </c>
      <c r="I17" s="12" t="s">
        <v>2</v>
      </c>
    </row>
    <row r="18" spans="1:9" ht="12.75">
      <c r="A18" s="12" t="s">
        <v>129</v>
      </c>
      <c r="B18" s="9">
        <v>17</v>
      </c>
      <c r="C18" s="30" t="str">
        <f t="shared" si="0"/>
        <v>Wed</v>
      </c>
      <c r="D18" s="27">
        <f ca="1" t="shared" si="4"/>
        <v>39323.44614490741</v>
      </c>
      <c r="E18" s="25">
        <f t="shared" si="1"/>
        <v>23</v>
      </c>
      <c r="F18" s="28" t="str">
        <f t="shared" si="2"/>
        <v>Thur</v>
      </c>
      <c r="G18" s="29">
        <f t="shared" si="3"/>
        <v>39345.44614490741</v>
      </c>
      <c r="H18" s="16">
        <v>5</v>
      </c>
      <c r="I18" s="12" t="s">
        <v>5</v>
      </c>
    </row>
    <row r="19" spans="1:9" ht="12.75">
      <c r="A19" s="12" t="s">
        <v>130</v>
      </c>
      <c r="B19" s="9">
        <v>17</v>
      </c>
      <c r="C19" s="30" t="str">
        <f t="shared" si="0"/>
        <v>Wed</v>
      </c>
      <c r="D19" s="27">
        <f ca="1" t="shared" si="4"/>
        <v>39323.44614490741</v>
      </c>
      <c r="E19" s="25">
        <f t="shared" si="1"/>
        <v>23</v>
      </c>
      <c r="F19" s="28" t="str">
        <f t="shared" si="2"/>
        <v>Thur</v>
      </c>
      <c r="G19" s="29">
        <f t="shared" si="3"/>
        <v>39345.44614490741</v>
      </c>
      <c r="H19" s="16">
        <v>5</v>
      </c>
      <c r="I19" s="12" t="s">
        <v>2</v>
      </c>
    </row>
    <row r="20" spans="1:9" ht="12.75">
      <c r="A20" s="12" t="s">
        <v>131</v>
      </c>
      <c r="B20" s="9">
        <v>17</v>
      </c>
      <c r="C20" s="30" t="str">
        <f t="shared" si="0"/>
        <v>Wed</v>
      </c>
      <c r="D20" s="27">
        <f ca="1" t="shared" si="4"/>
        <v>39323.44614490741</v>
      </c>
      <c r="E20" s="25">
        <f t="shared" si="1"/>
        <v>23</v>
      </c>
      <c r="F20" s="28" t="str">
        <f t="shared" si="2"/>
        <v>Thur</v>
      </c>
      <c r="G20" s="29">
        <f t="shared" si="3"/>
        <v>39345.44614490741</v>
      </c>
      <c r="H20" s="16">
        <v>5</v>
      </c>
      <c r="I20" s="12" t="s">
        <v>224</v>
      </c>
    </row>
    <row r="21" spans="1:9" ht="12.75">
      <c r="A21" s="12" t="s">
        <v>132</v>
      </c>
      <c r="B21" s="9">
        <v>17</v>
      </c>
      <c r="C21" s="30" t="str">
        <f t="shared" si="0"/>
        <v>Wed</v>
      </c>
      <c r="D21" s="27">
        <f ca="1" t="shared" si="4"/>
        <v>39323.44614490741</v>
      </c>
      <c r="E21" s="25">
        <f t="shared" si="1"/>
        <v>23</v>
      </c>
      <c r="F21" s="28" t="str">
        <f t="shared" si="2"/>
        <v>Thur</v>
      </c>
      <c r="G21" s="29">
        <f t="shared" si="3"/>
        <v>39345.44614490741</v>
      </c>
      <c r="H21" s="16">
        <v>5</v>
      </c>
      <c r="I21" s="12" t="s">
        <v>139</v>
      </c>
    </row>
    <row r="22" spans="1:9" ht="12.75">
      <c r="A22" s="12" t="s">
        <v>133</v>
      </c>
      <c r="B22" s="9">
        <v>17</v>
      </c>
      <c r="C22" s="30" t="str">
        <f t="shared" si="0"/>
        <v>Wed</v>
      </c>
      <c r="D22" s="27">
        <f ca="1" t="shared" si="4"/>
        <v>39323.44614490741</v>
      </c>
      <c r="E22" s="25">
        <f t="shared" si="1"/>
        <v>23</v>
      </c>
      <c r="F22" s="28" t="str">
        <f t="shared" si="2"/>
        <v>Thur</v>
      </c>
      <c r="G22" s="29">
        <f t="shared" si="3"/>
        <v>39345.44614490741</v>
      </c>
      <c r="H22" s="16">
        <v>5</v>
      </c>
      <c r="I22" s="12" t="s">
        <v>140</v>
      </c>
    </row>
    <row r="23" spans="1:9" ht="12.75">
      <c r="A23" s="12" t="s">
        <v>134</v>
      </c>
      <c r="B23" s="9">
        <v>24</v>
      </c>
      <c r="C23" s="30" t="str">
        <f t="shared" si="0"/>
        <v>Wed</v>
      </c>
      <c r="D23" s="27">
        <f ca="1" t="shared" si="4"/>
        <v>39323.44614490741</v>
      </c>
      <c r="E23" s="25">
        <f t="shared" si="1"/>
        <v>32</v>
      </c>
      <c r="F23" s="28" t="str">
        <f t="shared" si="2"/>
        <v>Mon</v>
      </c>
      <c r="G23" s="29">
        <f t="shared" si="3"/>
        <v>39356.44614490741</v>
      </c>
      <c r="H23" s="16">
        <v>5</v>
      </c>
      <c r="I23" s="12" t="s">
        <v>141</v>
      </c>
    </row>
    <row r="24" spans="1:9" ht="12.75">
      <c r="A24" s="12" t="s">
        <v>135</v>
      </c>
      <c r="B24" s="9">
        <v>17</v>
      </c>
      <c r="C24" s="30" t="str">
        <f t="shared" si="0"/>
        <v>Wed</v>
      </c>
      <c r="D24" s="27">
        <f ca="1" t="shared" si="4"/>
        <v>39323.44614490741</v>
      </c>
      <c r="E24" s="25">
        <f t="shared" si="1"/>
        <v>23</v>
      </c>
      <c r="F24" s="28" t="str">
        <f t="shared" si="2"/>
        <v>Thur</v>
      </c>
      <c r="G24" s="29">
        <f t="shared" si="3"/>
        <v>39345.44614490741</v>
      </c>
      <c r="H24" s="16">
        <v>5</v>
      </c>
      <c r="I24" s="12" t="s">
        <v>2</v>
      </c>
    </row>
    <row r="25" spans="1:9" ht="12.75">
      <c r="A25" s="12" t="s">
        <v>136</v>
      </c>
      <c r="B25" s="9">
        <v>1</v>
      </c>
      <c r="C25" s="30" t="str">
        <f t="shared" si="0"/>
        <v>Fri</v>
      </c>
      <c r="D25" s="27">
        <f ca="1" t="shared" si="4"/>
        <v>39346.44614490741</v>
      </c>
      <c r="E25" s="25">
        <f t="shared" si="1"/>
        <v>1</v>
      </c>
      <c r="F25" s="28" t="str">
        <f t="shared" si="2"/>
        <v>Fri</v>
      </c>
      <c r="G25" s="29">
        <f t="shared" si="3"/>
        <v>39346.44614490741</v>
      </c>
      <c r="H25" s="16">
        <v>22</v>
      </c>
      <c r="I25" s="12" t="s">
        <v>142</v>
      </c>
    </row>
    <row r="26" spans="1:9" ht="12.75">
      <c r="A26" s="12" t="s">
        <v>221</v>
      </c>
      <c r="B26" s="9">
        <v>3</v>
      </c>
      <c r="C26" s="30" t="str">
        <f t="shared" si="0"/>
        <v>Mon</v>
      </c>
      <c r="D26" s="27">
        <f ca="1" t="shared" si="4"/>
        <v>39349.44614490741</v>
      </c>
      <c r="E26" s="25">
        <f t="shared" si="1"/>
        <v>3</v>
      </c>
      <c r="F26" s="28" t="str">
        <f t="shared" si="2"/>
        <v>Wed</v>
      </c>
      <c r="G26" s="29">
        <f t="shared" si="3"/>
        <v>39351.44614490741</v>
      </c>
      <c r="H26" s="16">
        <v>25</v>
      </c>
      <c r="I26" s="12" t="s">
        <v>143</v>
      </c>
    </row>
    <row r="27" spans="1:9" ht="12.75">
      <c r="A27" s="12" t="s">
        <v>7</v>
      </c>
      <c r="B27" s="9">
        <v>2</v>
      </c>
      <c r="C27" s="30" t="str">
        <f t="shared" si="0"/>
        <v>Thur</v>
      </c>
      <c r="D27" s="27">
        <f ca="1" t="shared" si="4"/>
        <v>39352.44614490741</v>
      </c>
      <c r="E27" s="25">
        <f t="shared" si="1"/>
        <v>2</v>
      </c>
      <c r="F27" s="28" t="str">
        <f t="shared" si="2"/>
        <v>Fri</v>
      </c>
      <c r="G27" s="29">
        <f t="shared" si="3"/>
        <v>39353.44614490741</v>
      </c>
      <c r="H27" s="16">
        <v>26</v>
      </c>
      <c r="I27" s="12" t="s">
        <v>2</v>
      </c>
    </row>
    <row r="28" spans="1:9" ht="12.75">
      <c r="A28" s="12" t="s">
        <v>8</v>
      </c>
      <c r="B28" s="10">
        <v>1</v>
      </c>
      <c r="C28" s="31" t="str">
        <f t="shared" si="0"/>
        <v>Mon</v>
      </c>
      <c r="D28" s="27">
        <f ca="1" t="shared" si="4"/>
        <v>39356.44614490741</v>
      </c>
      <c r="E28" s="25">
        <f t="shared" si="1"/>
        <v>1</v>
      </c>
      <c r="F28" s="28" t="str">
        <f t="shared" si="2"/>
        <v>Mon</v>
      </c>
      <c r="G28" s="29">
        <f t="shared" si="3"/>
        <v>39356.44614490741</v>
      </c>
      <c r="H28" s="16">
        <v>27</v>
      </c>
      <c r="I28" s="12" t="s">
        <v>144</v>
      </c>
    </row>
    <row r="29" spans="1:9" ht="12.75">
      <c r="A29" s="13" t="s">
        <v>218</v>
      </c>
      <c r="B29" s="35">
        <f>IF(MAX(B5:B28)&gt;(ROUND((G29-D29+1)/7*5,0)),MAX(B5:B28),ROUND((G29-D29+1)/7*5,0))</f>
        <v>26</v>
      </c>
      <c r="C29" s="32" t="str">
        <f t="shared" si="0"/>
        <v>Sun</v>
      </c>
      <c r="D29" s="33">
        <f>MIN(D5:D28)</f>
        <v>39320.44614490741</v>
      </c>
      <c r="E29" s="34">
        <f>INT(B29/5)*7+MOD(B29,5)</f>
        <v>36</v>
      </c>
      <c r="F29" s="32" t="str">
        <f t="shared" si="2"/>
        <v>Mon</v>
      </c>
      <c r="G29" s="33">
        <f>MAX(G5:G28)</f>
        <v>39356.44614490741</v>
      </c>
      <c r="H29" s="17"/>
      <c r="I29" s="11" t="s">
        <v>10</v>
      </c>
    </row>
    <row r="30" ht="12.75">
      <c r="B30" s="12"/>
    </row>
    <row r="31" spans="1:9" ht="12.75">
      <c r="A31" s="13" t="s">
        <v>118</v>
      </c>
      <c r="B31" s="11" t="s">
        <v>111</v>
      </c>
      <c r="C31" s="45" t="s">
        <v>112</v>
      </c>
      <c r="D31" s="45"/>
      <c r="E31" s="7"/>
      <c r="F31" s="46" t="s">
        <v>113</v>
      </c>
      <c r="G31" s="46"/>
      <c r="H31" s="11" t="s">
        <v>114</v>
      </c>
      <c r="I31" s="11" t="s">
        <v>233</v>
      </c>
    </row>
    <row r="32" spans="1:9" ht="12.75">
      <c r="A32" t="s">
        <v>145</v>
      </c>
      <c r="B32" s="8">
        <v>1</v>
      </c>
      <c r="C32" s="26" t="str">
        <f aca="true" t="shared" si="5" ref="C32:C63">CHOOSE(WEEKDAY(D32,2),"Mon","Tues","Wed","Thur","Fri","Sat","Sun")</f>
        <v>Tues</v>
      </c>
      <c r="D32" s="27">
        <f aca="true" ca="1" t="shared" si="6" ref="D32:D62">IF(H32&gt;0,(IF(WEEKDAY(INDIRECT(ADDRESS(VALUE(H32),7,4))+1,2)&gt;5,INDIRECT(ADDRESS(VALUE(H32),7,4))+1+8-WEEKDAY(INDIRECT(ADDRESS(VALUE(H32),7,4))+1,2),INDIRECT(ADDRESS(VALUE(H32),7,4))+1)),D31)</f>
        <v>39357.44614490741</v>
      </c>
      <c r="E32" s="25">
        <f aca="true" t="shared" si="7" ref="E32:E62">IF((WEEKDAY(D32,2)+MOD(B32,5))&gt;7,INT(B32/5)*7+MOD(B32,5)+2,INT(B32/5)*7+MOD(B32,5))</f>
        <v>1</v>
      </c>
      <c r="F32" s="36" t="str">
        <f aca="true" t="shared" si="8" ref="F32:F63">CHOOSE(WEEKDAY(G32,2),"Mon","Tues","Wed","Thur","Fri","Sat","Sun")</f>
        <v>Tues</v>
      </c>
      <c r="G32" s="29">
        <f aca="true" t="shared" si="9" ref="G32:G62">IF(WEEKDAY(D32+E32-1,2)&gt;5,IF(IF((MOD(B32,5))&gt;0,0,(E32&gt;B32)),D32+E32+5-WEEKDAY(D32+E32-1,2)-1,D32+E32+1),D32+E32-1)</f>
        <v>39357.44614490741</v>
      </c>
      <c r="H32" s="16">
        <v>29</v>
      </c>
      <c r="I32" t="s">
        <v>161</v>
      </c>
    </row>
    <row r="33" spans="1:9" ht="12.75">
      <c r="A33" t="s">
        <v>146</v>
      </c>
      <c r="B33" s="9">
        <v>2</v>
      </c>
      <c r="C33" s="30" t="str">
        <f>CHOOSE(WEEKDAY(D33,2),"Mon","Tues","Wed","Thur","Fri","Sat","Sun")</f>
        <v>Tues</v>
      </c>
      <c r="D33" s="27">
        <f ca="1">IF(H33&gt;0,(IF(WEEKDAY(INDIRECT(ADDRESS(VALUE(H33),7,4))+1,2)&gt;5,INDIRECT(ADDRESS(VALUE(H33),7,4))+1+8-WEEKDAY(INDIRECT(ADDRESS(VALUE(H33),7,4))+1,2),INDIRECT(ADDRESS(VALUE(H33),7,4))+1)),D32)</f>
        <v>39357.44614490741</v>
      </c>
      <c r="E33" s="25">
        <f t="shared" si="7"/>
        <v>2</v>
      </c>
      <c r="F33" s="28" t="str">
        <f>CHOOSE(WEEKDAY(G33,2),"Mon","Tues","Wed","Thur","Fri","Sat","Sun")</f>
        <v>Wed</v>
      </c>
      <c r="G33" s="29">
        <f t="shared" si="9"/>
        <v>39358.44614490741</v>
      </c>
      <c r="H33" s="16">
        <v>29</v>
      </c>
      <c r="I33" t="s">
        <v>11</v>
      </c>
    </row>
    <row r="34" spans="1:9" ht="12.75">
      <c r="A34" t="s">
        <v>12</v>
      </c>
      <c r="B34" s="9">
        <v>30</v>
      </c>
      <c r="C34" s="30" t="str">
        <f t="shared" si="5"/>
        <v>Thur</v>
      </c>
      <c r="D34" s="27">
        <f ca="1">IF(H34&gt;0,(IF(WEEKDAY(INDIRECT(ADDRESS(VALUE(H34),7,4))+1,2)&gt;5,INDIRECT(ADDRESS(VALUE(H34),7,4))+1+8-WEEKDAY(INDIRECT(ADDRESS(VALUE(H34),7,4))+1,2),INDIRECT(ADDRESS(VALUE(H34),7,4))+1)),D33)</f>
        <v>39359.44614490741</v>
      </c>
      <c r="E34" s="25">
        <f t="shared" si="7"/>
        <v>42</v>
      </c>
      <c r="F34" s="28" t="str">
        <f t="shared" si="8"/>
        <v>Wed</v>
      </c>
      <c r="G34" s="29">
        <f t="shared" si="9"/>
        <v>39400.44614490741</v>
      </c>
      <c r="H34" s="16">
        <v>33</v>
      </c>
      <c r="I34" t="s">
        <v>13</v>
      </c>
    </row>
    <row r="35" spans="1:9" ht="12.75">
      <c r="A35" t="s">
        <v>14</v>
      </c>
      <c r="B35" s="9">
        <v>5</v>
      </c>
      <c r="C35" s="30" t="str">
        <f t="shared" si="5"/>
        <v>Thur</v>
      </c>
      <c r="D35" s="27">
        <f ca="1" t="shared" si="6"/>
        <v>39359.44614490741</v>
      </c>
      <c r="E35" s="25">
        <f t="shared" si="7"/>
        <v>7</v>
      </c>
      <c r="F35" s="28" t="str">
        <f t="shared" si="8"/>
        <v>Wed</v>
      </c>
      <c r="G35" s="29">
        <f t="shared" si="9"/>
        <v>39365.44614490741</v>
      </c>
      <c r="H35" s="16">
        <v>33</v>
      </c>
      <c r="I35" t="s">
        <v>2</v>
      </c>
    </row>
    <row r="36" spans="1:9" ht="12.75">
      <c r="A36" t="s">
        <v>147</v>
      </c>
      <c r="B36" s="9">
        <v>5</v>
      </c>
      <c r="C36" s="30" t="str">
        <f t="shared" si="5"/>
        <v>Thur</v>
      </c>
      <c r="D36" s="27">
        <f ca="1" t="shared" si="6"/>
        <v>39359.44614490741</v>
      </c>
      <c r="E36" s="25">
        <f t="shared" si="7"/>
        <v>7</v>
      </c>
      <c r="F36" s="28" t="str">
        <f t="shared" si="8"/>
        <v>Wed</v>
      </c>
      <c r="G36" s="29">
        <f t="shared" si="9"/>
        <v>39365.44614490741</v>
      </c>
      <c r="H36" s="16">
        <v>33</v>
      </c>
      <c r="I36" t="s">
        <v>2</v>
      </c>
    </row>
    <row r="37" spans="1:9" ht="12.75">
      <c r="A37" t="s">
        <v>148</v>
      </c>
      <c r="B37" s="9">
        <v>14</v>
      </c>
      <c r="C37" s="30" t="str">
        <f t="shared" si="5"/>
        <v>Thur</v>
      </c>
      <c r="D37" s="27">
        <f ca="1" t="shared" si="6"/>
        <v>39366.44614490741</v>
      </c>
      <c r="E37" s="25">
        <f t="shared" si="7"/>
        <v>20</v>
      </c>
      <c r="F37" s="28" t="str">
        <f t="shared" si="8"/>
        <v>Tues</v>
      </c>
      <c r="G37" s="29">
        <f t="shared" si="9"/>
        <v>39385.44614490741</v>
      </c>
      <c r="H37" s="16">
        <v>36</v>
      </c>
      <c r="I37" t="s">
        <v>162</v>
      </c>
    </row>
    <row r="38" spans="1:9" ht="12.75">
      <c r="A38" t="s">
        <v>16</v>
      </c>
      <c r="B38" s="9">
        <v>3</v>
      </c>
      <c r="C38" s="30" t="str">
        <f t="shared" si="5"/>
        <v>Thur</v>
      </c>
      <c r="D38" s="27">
        <f ca="1" t="shared" si="6"/>
        <v>39359.44614490741</v>
      </c>
      <c r="E38" s="25">
        <f t="shared" si="7"/>
        <v>3</v>
      </c>
      <c r="F38" s="28" t="str">
        <f t="shared" si="8"/>
        <v>Mon</v>
      </c>
      <c r="G38" s="29">
        <f t="shared" si="9"/>
        <v>39363.44614490741</v>
      </c>
      <c r="H38" s="16">
        <v>33</v>
      </c>
      <c r="I38" t="s">
        <v>163</v>
      </c>
    </row>
    <row r="39" spans="1:9" ht="12.75">
      <c r="A39" t="s">
        <v>17</v>
      </c>
      <c r="B39" s="9">
        <v>7</v>
      </c>
      <c r="C39" s="30" t="str">
        <f t="shared" si="5"/>
        <v>Tues</v>
      </c>
      <c r="D39" s="27">
        <f ca="1" t="shared" si="6"/>
        <v>39364.44614490741</v>
      </c>
      <c r="E39" s="25">
        <f t="shared" si="7"/>
        <v>9</v>
      </c>
      <c r="F39" s="28" t="str">
        <f t="shared" si="8"/>
        <v>Wed</v>
      </c>
      <c r="G39" s="29">
        <f t="shared" si="9"/>
        <v>39372.44614490741</v>
      </c>
      <c r="H39" s="16">
        <v>38</v>
      </c>
      <c r="I39" t="s">
        <v>164</v>
      </c>
    </row>
    <row r="40" spans="1:9" ht="12.75">
      <c r="A40" t="s">
        <v>219</v>
      </c>
      <c r="B40" s="9">
        <v>1</v>
      </c>
      <c r="C40" s="30" t="str">
        <f t="shared" si="5"/>
        <v>Thur</v>
      </c>
      <c r="D40" s="27">
        <f ca="1" t="shared" si="6"/>
        <v>39373.44614490741</v>
      </c>
      <c r="E40" s="25">
        <f t="shared" si="7"/>
        <v>1</v>
      </c>
      <c r="F40" s="28" t="str">
        <f t="shared" si="8"/>
        <v>Thur</v>
      </c>
      <c r="G40" s="29">
        <f t="shared" si="9"/>
        <v>39373.44614490741</v>
      </c>
      <c r="H40" s="16">
        <v>39</v>
      </c>
      <c r="I40" t="s">
        <v>220</v>
      </c>
    </row>
    <row r="41" spans="1:9" ht="12.75">
      <c r="A41" t="s">
        <v>149</v>
      </c>
      <c r="B41" s="9">
        <v>60</v>
      </c>
      <c r="C41" s="30" t="str">
        <f t="shared" si="5"/>
        <v>Tues</v>
      </c>
      <c r="D41" s="27">
        <f ca="1" t="shared" si="6"/>
        <v>39357.44614490741</v>
      </c>
      <c r="E41" s="25">
        <f t="shared" si="7"/>
        <v>84</v>
      </c>
      <c r="F41" s="28" t="str">
        <f t="shared" si="8"/>
        <v>Mon</v>
      </c>
      <c r="G41" s="29">
        <f t="shared" si="9"/>
        <v>39440.44614490741</v>
      </c>
      <c r="H41" s="16">
        <v>29</v>
      </c>
      <c r="I41" t="s">
        <v>2</v>
      </c>
    </row>
    <row r="42" spans="1:9" ht="12.75">
      <c r="A42" t="s">
        <v>20</v>
      </c>
      <c r="B42" s="9">
        <v>1</v>
      </c>
      <c r="C42" s="30" t="str">
        <f t="shared" si="5"/>
        <v>Thur</v>
      </c>
      <c r="D42" s="27">
        <f ca="1" t="shared" si="6"/>
        <v>39373.44614490741</v>
      </c>
      <c r="E42" s="25">
        <f t="shared" si="7"/>
        <v>1</v>
      </c>
      <c r="F42" s="28" t="str">
        <f t="shared" si="8"/>
        <v>Thur</v>
      </c>
      <c r="G42" s="29">
        <f t="shared" si="9"/>
        <v>39373.44614490741</v>
      </c>
      <c r="H42" s="16">
        <v>39</v>
      </c>
      <c r="I42" t="s">
        <v>165</v>
      </c>
    </row>
    <row r="43" spans="1:9" ht="12.75">
      <c r="A43" t="s">
        <v>18</v>
      </c>
      <c r="B43" s="9">
        <v>1</v>
      </c>
      <c r="C43" s="30" t="str">
        <f t="shared" si="5"/>
        <v>Fri</v>
      </c>
      <c r="D43" s="27">
        <f ca="1" t="shared" si="6"/>
        <v>39374.44614490741</v>
      </c>
      <c r="E43" s="25">
        <f t="shared" si="7"/>
        <v>1</v>
      </c>
      <c r="F43" s="28" t="str">
        <f t="shared" si="8"/>
        <v>Fri</v>
      </c>
      <c r="G43" s="29">
        <f t="shared" si="9"/>
        <v>39374.44614490741</v>
      </c>
      <c r="H43" s="16">
        <v>42</v>
      </c>
      <c r="I43" t="s">
        <v>19</v>
      </c>
    </row>
    <row r="44" spans="1:9" ht="12.75">
      <c r="A44" t="s">
        <v>150</v>
      </c>
      <c r="B44" s="9">
        <v>4</v>
      </c>
      <c r="C44" s="30" t="str">
        <f t="shared" si="5"/>
        <v>Mon</v>
      </c>
      <c r="D44" s="27">
        <f ca="1" t="shared" si="6"/>
        <v>39377.44614490741</v>
      </c>
      <c r="E44" s="25">
        <f t="shared" si="7"/>
        <v>4</v>
      </c>
      <c r="F44" s="28" t="str">
        <f t="shared" si="8"/>
        <v>Thur</v>
      </c>
      <c r="G44" s="29">
        <f t="shared" si="9"/>
        <v>39380.44614490741</v>
      </c>
      <c r="H44" s="16">
        <v>43</v>
      </c>
      <c r="I44" t="s">
        <v>2</v>
      </c>
    </row>
    <row r="45" spans="1:9" ht="12.75">
      <c r="A45" t="s">
        <v>21</v>
      </c>
      <c r="B45" s="9">
        <v>10</v>
      </c>
      <c r="C45" s="30" t="str">
        <f t="shared" si="5"/>
        <v>Fri</v>
      </c>
      <c r="D45" s="27">
        <f ca="1" t="shared" si="6"/>
        <v>39381.44614490741</v>
      </c>
      <c r="E45" s="25">
        <f t="shared" si="7"/>
        <v>14</v>
      </c>
      <c r="F45" s="28" t="str">
        <f t="shared" si="8"/>
        <v>Thur</v>
      </c>
      <c r="G45" s="29">
        <f t="shared" si="9"/>
        <v>39394.44614490741</v>
      </c>
      <c r="H45" s="16">
        <v>44</v>
      </c>
      <c r="I45" t="s">
        <v>166</v>
      </c>
    </row>
    <row r="46" spans="1:9" ht="12.75">
      <c r="A46" t="s">
        <v>151</v>
      </c>
      <c r="B46" s="9">
        <v>5</v>
      </c>
      <c r="C46" s="30" t="str">
        <f t="shared" si="5"/>
        <v>Fri</v>
      </c>
      <c r="D46" s="27">
        <f ca="1" t="shared" si="6"/>
        <v>39395.44614490741</v>
      </c>
      <c r="E46" s="25">
        <f t="shared" si="7"/>
        <v>7</v>
      </c>
      <c r="F46" s="28" t="str">
        <f t="shared" si="8"/>
        <v>Thur</v>
      </c>
      <c r="G46" s="29">
        <f t="shared" si="9"/>
        <v>39401.44614490741</v>
      </c>
      <c r="H46" s="16">
        <v>45</v>
      </c>
      <c r="I46" t="s">
        <v>2</v>
      </c>
    </row>
    <row r="47" spans="1:9" ht="12.75">
      <c r="A47" t="s">
        <v>152</v>
      </c>
      <c r="B47" s="9">
        <v>4</v>
      </c>
      <c r="C47" s="30" t="str">
        <f t="shared" si="5"/>
        <v>Fri</v>
      </c>
      <c r="D47" s="27">
        <f ca="1" t="shared" si="6"/>
        <v>39402.44614490741</v>
      </c>
      <c r="E47" s="25">
        <f t="shared" si="7"/>
        <v>6</v>
      </c>
      <c r="F47" s="28" t="str">
        <f t="shared" si="8"/>
        <v>Wed</v>
      </c>
      <c r="G47" s="29">
        <f t="shared" si="9"/>
        <v>39407.44614490741</v>
      </c>
      <c r="H47" s="16">
        <v>46</v>
      </c>
      <c r="I47" t="s">
        <v>224</v>
      </c>
    </row>
    <row r="48" spans="1:9" ht="12.75">
      <c r="A48" t="s">
        <v>153</v>
      </c>
      <c r="B48" s="9">
        <v>15</v>
      </c>
      <c r="C48" s="30" t="str">
        <f t="shared" si="5"/>
        <v>Thur</v>
      </c>
      <c r="D48" s="27">
        <f ca="1" t="shared" si="6"/>
        <v>39408.44614490741</v>
      </c>
      <c r="E48" s="25">
        <f t="shared" si="7"/>
        <v>21</v>
      </c>
      <c r="F48" s="28" t="str">
        <f t="shared" si="8"/>
        <v>Wed</v>
      </c>
      <c r="G48" s="29">
        <f t="shared" si="9"/>
        <v>39428.44614490741</v>
      </c>
      <c r="H48" s="16">
        <v>47</v>
      </c>
      <c r="I48" t="s">
        <v>2</v>
      </c>
    </row>
    <row r="49" spans="1:9" ht="12.75">
      <c r="A49" t="s">
        <v>23</v>
      </c>
      <c r="B49" s="9">
        <v>15</v>
      </c>
      <c r="C49" s="30" t="str">
        <f t="shared" si="5"/>
        <v>Thur</v>
      </c>
      <c r="D49" s="27">
        <f ca="1" t="shared" si="6"/>
        <v>39408.44614490741</v>
      </c>
      <c r="E49" s="25">
        <f t="shared" si="7"/>
        <v>21</v>
      </c>
      <c r="F49" s="28" t="str">
        <f t="shared" si="8"/>
        <v>Wed</v>
      </c>
      <c r="G49" s="29">
        <f t="shared" si="9"/>
        <v>39428.44614490741</v>
      </c>
      <c r="H49" s="16">
        <v>47</v>
      </c>
      <c r="I49" t="s">
        <v>2</v>
      </c>
    </row>
    <row r="50" spans="1:9" ht="12.75">
      <c r="A50" t="s">
        <v>24</v>
      </c>
      <c r="B50" s="9">
        <v>15</v>
      </c>
      <c r="C50" s="30" t="str">
        <f t="shared" si="5"/>
        <v>Thur</v>
      </c>
      <c r="D50" s="27">
        <f ca="1" t="shared" si="6"/>
        <v>39408.44614490741</v>
      </c>
      <c r="E50" s="25">
        <f t="shared" si="7"/>
        <v>21</v>
      </c>
      <c r="F50" s="28" t="str">
        <f t="shared" si="8"/>
        <v>Wed</v>
      </c>
      <c r="G50" s="29">
        <f t="shared" si="9"/>
        <v>39428.44614490741</v>
      </c>
      <c r="H50" s="16">
        <v>47</v>
      </c>
      <c r="I50" t="s">
        <v>2</v>
      </c>
    </row>
    <row r="51" spans="1:9" ht="12.75">
      <c r="A51" t="s">
        <v>25</v>
      </c>
      <c r="B51" s="9">
        <v>15</v>
      </c>
      <c r="C51" s="30" t="str">
        <f t="shared" si="5"/>
        <v>Thur</v>
      </c>
      <c r="D51" s="27">
        <f ca="1" t="shared" si="6"/>
        <v>39408.44614490741</v>
      </c>
      <c r="E51" s="25">
        <f t="shared" si="7"/>
        <v>21</v>
      </c>
      <c r="F51" s="28" t="str">
        <f t="shared" si="8"/>
        <v>Wed</v>
      </c>
      <c r="G51" s="29">
        <f t="shared" si="9"/>
        <v>39428.44614490741</v>
      </c>
      <c r="H51" s="16">
        <v>47</v>
      </c>
      <c r="I51" t="s">
        <v>2</v>
      </c>
    </row>
    <row r="52" spans="1:9" ht="12.75">
      <c r="A52" t="s">
        <v>154</v>
      </c>
      <c r="B52" s="9">
        <v>15</v>
      </c>
      <c r="C52" s="30" t="str">
        <f t="shared" si="5"/>
        <v>Thur</v>
      </c>
      <c r="D52" s="27">
        <f ca="1" t="shared" si="6"/>
        <v>39408.44614490741</v>
      </c>
      <c r="E52" s="25">
        <f t="shared" si="7"/>
        <v>21</v>
      </c>
      <c r="F52" s="28" t="str">
        <f t="shared" si="8"/>
        <v>Wed</v>
      </c>
      <c r="G52" s="29">
        <f t="shared" si="9"/>
        <v>39428.44614490741</v>
      </c>
      <c r="H52" s="16">
        <v>47</v>
      </c>
      <c r="I52" t="s">
        <v>2</v>
      </c>
    </row>
    <row r="53" spans="1:9" ht="12.75">
      <c r="A53" t="s">
        <v>155</v>
      </c>
      <c r="B53" s="9">
        <v>15</v>
      </c>
      <c r="C53" s="30" t="str">
        <f t="shared" si="5"/>
        <v>Thur</v>
      </c>
      <c r="D53" s="27">
        <f ca="1" t="shared" si="6"/>
        <v>39408.44614490741</v>
      </c>
      <c r="E53" s="25">
        <f t="shared" si="7"/>
        <v>21</v>
      </c>
      <c r="F53" s="28" t="str">
        <f t="shared" si="8"/>
        <v>Wed</v>
      </c>
      <c r="G53" s="29">
        <f t="shared" si="9"/>
        <v>39428.44614490741</v>
      </c>
      <c r="H53" s="16">
        <v>47</v>
      </c>
      <c r="I53" t="s">
        <v>2</v>
      </c>
    </row>
    <row r="54" spans="1:9" ht="12.75">
      <c r="A54" t="s">
        <v>156</v>
      </c>
      <c r="B54" s="9">
        <v>15</v>
      </c>
      <c r="C54" s="30" t="str">
        <f t="shared" si="5"/>
        <v>Thur</v>
      </c>
      <c r="D54" s="27">
        <f ca="1" t="shared" si="6"/>
        <v>39408.44614490741</v>
      </c>
      <c r="E54" s="25">
        <f t="shared" si="7"/>
        <v>21</v>
      </c>
      <c r="F54" s="28" t="str">
        <f t="shared" si="8"/>
        <v>Wed</v>
      </c>
      <c r="G54" s="29">
        <f t="shared" si="9"/>
        <v>39428.44614490741</v>
      </c>
      <c r="H54" s="16">
        <v>47</v>
      </c>
      <c r="I54" t="s">
        <v>2</v>
      </c>
    </row>
    <row r="55" spans="1:9" ht="12.75">
      <c r="A55" t="s">
        <v>157</v>
      </c>
      <c r="B55" s="9">
        <v>15</v>
      </c>
      <c r="C55" s="30" t="str">
        <f t="shared" si="5"/>
        <v>Thur</v>
      </c>
      <c r="D55" s="27">
        <f ca="1" t="shared" si="6"/>
        <v>39408.44614490741</v>
      </c>
      <c r="E55" s="25">
        <f t="shared" si="7"/>
        <v>21</v>
      </c>
      <c r="F55" s="28" t="str">
        <f t="shared" si="8"/>
        <v>Wed</v>
      </c>
      <c r="G55" s="29">
        <f t="shared" si="9"/>
        <v>39428.44614490741</v>
      </c>
      <c r="H55" s="16">
        <v>47</v>
      </c>
      <c r="I55" t="s">
        <v>2</v>
      </c>
    </row>
    <row r="56" spans="1:9" ht="12.75">
      <c r="A56" t="s">
        <v>26</v>
      </c>
      <c r="B56" s="9">
        <v>3</v>
      </c>
      <c r="C56" s="30" t="str">
        <f t="shared" si="5"/>
        <v>Fri</v>
      </c>
      <c r="D56" s="27">
        <f ca="1" t="shared" si="6"/>
        <v>39402.44614490741</v>
      </c>
      <c r="E56" s="25">
        <f t="shared" si="7"/>
        <v>5</v>
      </c>
      <c r="F56" s="28" t="str">
        <f t="shared" si="8"/>
        <v>Tues</v>
      </c>
      <c r="G56" s="29">
        <f t="shared" si="9"/>
        <v>39406.44614490741</v>
      </c>
      <c r="H56" s="16">
        <v>46</v>
      </c>
      <c r="I56" t="s">
        <v>2</v>
      </c>
    </row>
    <row r="57" spans="1:9" ht="12.75">
      <c r="A57" t="s">
        <v>27</v>
      </c>
      <c r="B57" s="9">
        <v>5</v>
      </c>
      <c r="C57" s="30" t="str">
        <f t="shared" si="5"/>
        <v>Wed</v>
      </c>
      <c r="D57" s="27">
        <f ca="1" t="shared" si="6"/>
        <v>39407.44614490741</v>
      </c>
      <c r="E57" s="25">
        <f t="shared" si="7"/>
        <v>7</v>
      </c>
      <c r="F57" s="28" t="str">
        <f t="shared" si="8"/>
        <v>Tues</v>
      </c>
      <c r="G57" s="29">
        <f t="shared" si="9"/>
        <v>39413.44614490741</v>
      </c>
      <c r="H57" s="16">
        <v>56</v>
      </c>
      <c r="I57" t="s">
        <v>2</v>
      </c>
    </row>
    <row r="58" spans="1:9" ht="12.75">
      <c r="A58" t="s">
        <v>158</v>
      </c>
      <c r="B58" s="9">
        <v>1</v>
      </c>
      <c r="C58" s="30" t="str">
        <f t="shared" si="5"/>
        <v>Wed</v>
      </c>
      <c r="D58" s="27">
        <f ca="1" t="shared" si="6"/>
        <v>39414.44614490741</v>
      </c>
      <c r="E58" s="25">
        <f t="shared" si="7"/>
        <v>1</v>
      </c>
      <c r="F58" s="28" t="str">
        <f t="shared" si="8"/>
        <v>Wed</v>
      </c>
      <c r="G58" s="29">
        <f t="shared" si="9"/>
        <v>39414.44614490741</v>
      </c>
      <c r="H58" s="16">
        <v>57</v>
      </c>
      <c r="I58" t="s">
        <v>225</v>
      </c>
    </row>
    <row r="59" spans="1:9" ht="12.75">
      <c r="A59" t="s">
        <v>159</v>
      </c>
      <c r="B59" s="9">
        <v>7</v>
      </c>
      <c r="C59" s="30" t="str">
        <f t="shared" si="5"/>
        <v>Thur</v>
      </c>
      <c r="D59" s="27">
        <f ca="1" t="shared" si="6"/>
        <v>39415.44614490741</v>
      </c>
      <c r="E59" s="25">
        <f t="shared" si="7"/>
        <v>9</v>
      </c>
      <c r="F59" s="28" t="str">
        <f t="shared" si="8"/>
        <v>Fri</v>
      </c>
      <c r="G59" s="29">
        <f t="shared" si="9"/>
        <v>39423.44614490741</v>
      </c>
      <c r="H59" s="16">
        <v>58</v>
      </c>
      <c r="I59" t="s">
        <v>29</v>
      </c>
    </row>
    <row r="60" spans="1:9" ht="12.75">
      <c r="A60" t="s">
        <v>28</v>
      </c>
      <c r="B60" s="9">
        <v>5</v>
      </c>
      <c r="C60" s="30" t="str">
        <f t="shared" si="5"/>
        <v>Mon</v>
      </c>
      <c r="D60" s="27">
        <f ca="1" t="shared" si="6"/>
        <v>39426.44614490741</v>
      </c>
      <c r="E60" s="25">
        <f t="shared" si="7"/>
        <v>7</v>
      </c>
      <c r="F60" s="28" t="str">
        <f t="shared" si="8"/>
        <v>Fri</v>
      </c>
      <c r="G60" s="29">
        <f t="shared" si="9"/>
        <v>39430.44614490741</v>
      </c>
      <c r="H60" s="16">
        <v>59</v>
      </c>
      <c r="I60" t="s">
        <v>2</v>
      </c>
    </row>
    <row r="61" spans="1:9" ht="12.75">
      <c r="A61" t="s">
        <v>160</v>
      </c>
      <c r="B61" s="9">
        <v>5</v>
      </c>
      <c r="C61" s="30" t="str">
        <f t="shared" si="5"/>
        <v>Mon</v>
      </c>
      <c r="D61" s="27">
        <f ca="1" t="shared" si="6"/>
        <v>39433.44614490741</v>
      </c>
      <c r="E61" s="25">
        <f t="shared" si="7"/>
        <v>7</v>
      </c>
      <c r="F61" s="28" t="str">
        <f t="shared" si="8"/>
        <v>Fri</v>
      </c>
      <c r="G61" s="29">
        <f t="shared" si="9"/>
        <v>39437.44614490741</v>
      </c>
      <c r="H61" s="16">
        <v>60</v>
      </c>
      <c r="I61" t="s">
        <v>167</v>
      </c>
    </row>
    <row r="62" spans="1:9" ht="12.75">
      <c r="A62" t="s">
        <v>30</v>
      </c>
      <c r="B62" s="10">
        <v>23</v>
      </c>
      <c r="C62" s="31" t="str">
        <f t="shared" si="5"/>
        <v>Thur</v>
      </c>
      <c r="D62" s="27">
        <f ca="1" t="shared" si="6"/>
        <v>39408.44614490741</v>
      </c>
      <c r="E62" s="25">
        <f t="shared" si="7"/>
        <v>31</v>
      </c>
      <c r="F62" s="37" t="str">
        <f t="shared" si="8"/>
        <v>Mon</v>
      </c>
      <c r="G62" s="29">
        <f t="shared" si="9"/>
        <v>39440.44614490741</v>
      </c>
      <c r="H62" s="16">
        <v>47</v>
      </c>
      <c r="I62" t="s">
        <v>168</v>
      </c>
    </row>
    <row r="63" spans="1:9" ht="12.75">
      <c r="A63" s="13" t="s">
        <v>117</v>
      </c>
      <c r="B63" s="35">
        <f>IF(MAX(B32:B62)&gt;(ROUND((G63-D63+1)/7*5,0)),MAX(B32:B62),ROUND((G63-D63+1)/7*5,0))</f>
        <v>60</v>
      </c>
      <c r="C63" s="32" t="str">
        <f t="shared" si="5"/>
        <v>Tues</v>
      </c>
      <c r="D63" s="33">
        <f>MIN(D32:D62)</f>
        <v>39357.44614490741</v>
      </c>
      <c r="E63" s="34"/>
      <c r="F63" s="32" t="str">
        <f t="shared" si="8"/>
        <v>Mon</v>
      </c>
      <c r="G63" s="33">
        <f>MAX(G32:G62)</f>
        <v>39440.44614490741</v>
      </c>
      <c r="H63" s="17"/>
      <c r="I63" s="11" t="s">
        <v>31</v>
      </c>
    </row>
    <row r="64" ht="12.75">
      <c r="B64" s="12"/>
    </row>
    <row r="65" spans="1:9" ht="12.75">
      <c r="A65" s="13" t="s">
        <v>32</v>
      </c>
      <c r="B65" s="11" t="s">
        <v>111</v>
      </c>
      <c r="C65" s="45" t="s">
        <v>112</v>
      </c>
      <c r="D65" s="45"/>
      <c r="E65" s="7"/>
      <c r="F65" s="46" t="s">
        <v>113</v>
      </c>
      <c r="G65" s="46"/>
      <c r="H65" s="11" t="s">
        <v>114</v>
      </c>
      <c r="I65" s="11" t="s">
        <v>233</v>
      </c>
    </row>
    <row r="66" spans="1:9" ht="12.75">
      <c r="A66" t="s">
        <v>169</v>
      </c>
      <c r="B66" s="15"/>
      <c r="C66" s="18"/>
      <c r="D66" s="19"/>
      <c r="E66" s="20"/>
      <c r="F66" s="21"/>
      <c r="G66" s="22"/>
      <c r="H66" s="23"/>
      <c r="I66" s="24" t="s">
        <v>2</v>
      </c>
    </row>
    <row r="67" spans="1:9" ht="12.75">
      <c r="A67" t="s">
        <v>170</v>
      </c>
      <c r="B67" s="9">
        <v>21</v>
      </c>
      <c r="C67" s="30" t="str">
        <f aca="true" t="shared" si="10" ref="C67:C72">CHOOSE(WEEKDAY(D67,2),"Mon","Tues","Wed","Thur","Fri","Sat","Sun")</f>
        <v>Tues</v>
      </c>
      <c r="D67" s="27">
        <f ca="1">IF(H67&gt;0,(IF(WEEKDAY(INDIRECT(ADDRESS(VALUE(H67),7,4))+1,2)&gt;5,INDIRECT(ADDRESS(VALUE(H67),7,4))+1+8-WEEKDAY(INDIRECT(ADDRESS(VALUE(H67),7,4))+1,2),INDIRECT(ADDRESS(VALUE(H67),7,4))+1)),D66)</f>
        <v>39441.44614490741</v>
      </c>
      <c r="E67" s="25">
        <f>IF((WEEKDAY(D67,2)+MOD(B67,5))&gt;7,INT(B67/5)*7+MOD(B67,5)+2,INT(B67/5)*7+MOD(B67,5))</f>
        <v>29</v>
      </c>
      <c r="F67" s="28" t="str">
        <f aca="true" t="shared" si="11" ref="F67:F72">CHOOSE(WEEKDAY(G67,2),"Mon","Tues","Wed","Thur","Fri","Sat","Sun")</f>
        <v>Tues</v>
      </c>
      <c r="G67" s="29">
        <f>IF(WEEKDAY(D67+E67-1,2)&gt;5,IF(IF((MOD(B67,5))&gt;0,0,(E67&gt;B67)),D67+E67+5-WEEKDAY(D67+E67-1,2)-1,D67+E67+1),D67+E67-1)</f>
        <v>39469.44614490741</v>
      </c>
      <c r="H67" s="16">
        <v>63</v>
      </c>
      <c r="I67" t="s">
        <v>226</v>
      </c>
    </row>
    <row r="68" spans="1:9" ht="12.75">
      <c r="A68" t="s">
        <v>171</v>
      </c>
      <c r="B68" s="9">
        <v>21</v>
      </c>
      <c r="C68" s="30" t="str">
        <f t="shared" si="10"/>
        <v>Tues</v>
      </c>
      <c r="D68" s="27">
        <f ca="1">IF(H68&gt;0,(IF(WEEKDAY(INDIRECT(ADDRESS(VALUE(H68),7,4))+1,2)&gt;5,INDIRECT(ADDRESS(VALUE(H68),7,4))+1+8-WEEKDAY(INDIRECT(ADDRESS(VALUE(H68),7,4))+1,2),INDIRECT(ADDRESS(VALUE(H68),7,4))+1)),D67)</f>
        <v>39441.44614490741</v>
      </c>
      <c r="E68" s="25">
        <f>IF((WEEKDAY(D68,2)+MOD(B68,5))&gt;7,INT(B68/5)*7+MOD(B68,5)+2,INT(B68/5)*7+MOD(B68,5))</f>
        <v>29</v>
      </c>
      <c r="F68" s="28" t="str">
        <f t="shared" si="11"/>
        <v>Tues</v>
      </c>
      <c r="G68" s="29">
        <f>IF(WEEKDAY(D68+E68-1,2)&gt;5,IF(IF((MOD(B68,5))&gt;0,0,(E68&gt;B68)),D68+E68+5-WEEKDAY(D68+E68-1,2)-1,D68+E68+1),D68+E68-1)</f>
        <v>39469.44614490741</v>
      </c>
      <c r="H68" s="16">
        <v>63</v>
      </c>
      <c r="I68" t="s">
        <v>2</v>
      </c>
    </row>
    <row r="69" spans="1:9" ht="12.75">
      <c r="A69" t="s">
        <v>172</v>
      </c>
      <c r="B69" s="9">
        <v>21</v>
      </c>
      <c r="C69" s="30" t="str">
        <f t="shared" si="10"/>
        <v>Tues</v>
      </c>
      <c r="D69" s="27">
        <f ca="1">IF(H69&gt;0,(IF(WEEKDAY(INDIRECT(ADDRESS(VALUE(H69),7,4))+1,2)&gt;5,INDIRECT(ADDRESS(VALUE(H69),7,4))+1+8-WEEKDAY(INDIRECT(ADDRESS(VALUE(H69),7,4))+1,2),INDIRECT(ADDRESS(VALUE(H69),7,4))+1)),D68)</f>
        <v>39441.44614490741</v>
      </c>
      <c r="E69" s="25">
        <f>IF((WEEKDAY(D69,2)+MOD(B69,5))&gt;7,INT(B69/5)*7+MOD(B69,5)+2,INT(B69/5)*7+MOD(B69,5))</f>
        <v>29</v>
      </c>
      <c r="F69" s="28" t="str">
        <f t="shared" si="11"/>
        <v>Tues</v>
      </c>
      <c r="G69" s="29">
        <f>IF(WEEKDAY(D69+E69-1,2)&gt;5,IF(IF((MOD(B69,5))&gt;0,0,(E69&gt;B69)),D69+E69+5-WEEKDAY(D69+E69-1,2)-1,D69+E69+1),D69+E69-1)</f>
        <v>39469.44614490741</v>
      </c>
      <c r="H69" s="16">
        <v>63</v>
      </c>
      <c r="I69" t="s">
        <v>175</v>
      </c>
    </row>
    <row r="70" spans="1:9" ht="12.75">
      <c r="A70" t="s">
        <v>173</v>
      </c>
      <c r="B70" s="9">
        <v>21</v>
      </c>
      <c r="C70" s="30" t="str">
        <f t="shared" si="10"/>
        <v>Tues</v>
      </c>
      <c r="D70" s="27">
        <f ca="1">IF(H70&gt;0,(IF(WEEKDAY(INDIRECT(ADDRESS(VALUE(H70),7,4))+1,2)&gt;5,INDIRECT(ADDRESS(VALUE(H70),7,4))+1+8-WEEKDAY(INDIRECT(ADDRESS(VALUE(H70),7,4))+1,2),INDIRECT(ADDRESS(VALUE(H70),7,4))+1)),D69)</f>
        <v>39441.44614490741</v>
      </c>
      <c r="E70" s="25">
        <f>IF((WEEKDAY(D70,2)+MOD(B70,5))&gt;7,INT(B70/5)*7+MOD(B70,5)+2,INT(B70/5)*7+MOD(B70,5))</f>
        <v>29</v>
      </c>
      <c r="F70" s="28" t="str">
        <f t="shared" si="11"/>
        <v>Tues</v>
      </c>
      <c r="G70" s="29">
        <f>IF(WEEKDAY(D70+E70-1,2)&gt;5,IF(IF((MOD(B70,5))&gt;0,0,(E70&gt;B70)),D70+E70+5-WEEKDAY(D70+E70-1,2)-1,D70+E70+1),D70+E70-1)</f>
        <v>39469.44614490741</v>
      </c>
      <c r="H70" s="16">
        <v>63</v>
      </c>
      <c r="I70" t="s">
        <v>176</v>
      </c>
    </row>
    <row r="71" spans="1:9" ht="12.75">
      <c r="A71" t="s">
        <v>174</v>
      </c>
      <c r="B71" s="10">
        <v>21</v>
      </c>
      <c r="C71" s="31" t="str">
        <f t="shared" si="10"/>
        <v>Tues</v>
      </c>
      <c r="D71" s="27">
        <f ca="1">IF(H71&gt;0,(IF(WEEKDAY(INDIRECT(ADDRESS(VALUE(H71),7,4))+1,2)&gt;5,INDIRECT(ADDRESS(VALUE(H71),7,4))+1+8-WEEKDAY(INDIRECT(ADDRESS(VALUE(H71),7,4))+1,2),INDIRECT(ADDRESS(VALUE(H71),7,4))+1)),D70)</f>
        <v>39441.44614490741</v>
      </c>
      <c r="E71" s="25">
        <f>IF((WEEKDAY(D71,2)+MOD(B71,5))&gt;7,INT(B71/5)*7+MOD(B71,5)+2,INT(B71/5)*7+MOD(B71,5))</f>
        <v>29</v>
      </c>
      <c r="F71" s="37" t="str">
        <f t="shared" si="11"/>
        <v>Tues</v>
      </c>
      <c r="G71" s="29">
        <f>IF(WEEKDAY(D71+E71-1,2)&gt;5,IF(IF((MOD(B71,5))&gt;0,0,(E71&gt;B71)),D71+E71+5-WEEKDAY(D71+E71-1,2)-1,D71+E71+1),D71+E71-1)</f>
        <v>39469.44614490741</v>
      </c>
      <c r="H71" s="16">
        <v>63</v>
      </c>
      <c r="I71" t="s">
        <v>33</v>
      </c>
    </row>
    <row r="72" spans="1:9" ht="12.75">
      <c r="A72" s="13" t="s">
        <v>34</v>
      </c>
      <c r="B72" s="35">
        <f>IF(MAX(B67:B71)&gt;(ROUND((G72-D72+1)/7*5,0)),MAX(B67:B71),ROUND((G72-D72+1)/7*5,0))</f>
        <v>21</v>
      </c>
      <c r="C72" s="32" t="str">
        <f t="shared" si="10"/>
        <v>Tues</v>
      </c>
      <c r="D72" s="33">
        <f>MIN(D67:D71)</f>
        <v>39441.44614490741</v>
      </c>
      <c r="E72" s="38"/>
      <c r="F72" s="32" t="str">
        <f t="shared" si="11"/>
        <v>Tues</v>
      </c>
      <c r="G72" s="33">
        <f>MAX(G67:G71)</f>
        <v>39469.44614490741</v>
      </c>
      <c r="H72" s="17"/>
      <c r="I72" s="11" t="s">
        <v>35</v>
      </c>
    </row>
    <row r="73" ht="12.75">
      <c r="B73" s="12"/>
    </row>
    <row r="74" spans="1:9" ht="12.75">
      <c r="A74" s="13" t="s">
        <v>115</v>
      </c>
      <c r="B74" s="11" t="s">
        <v>111</v>
      </c>
      <c r="C74" s="45" t="s">
        <v>112</v>
      </c>
      <c r="D74" s="45"/>
      <c r="E74" s="7"/>
      <c r="F74" s="46" t="s">
        <v>113</v>
      </c>
      <c r="G74" s="46"/>
      <c r="H74" s="11" t="s">
        <v>114</v>
      </c>
      <c r="I74" s="11" t="s">
        <v>233</v>
      </c>
    </row>
    <row r="75" spans="1:9" ht="12.75">
      <c r="A75" t="s">
        <v>36</v>
      </c>
      <c r="B75" s="8">
        <v>6</v>
      </c>
      <c r="C75" s="26" t="str">
        <f>CHOOSE(WEEKDAY(D75,2),"Mon","Tues","Wed","Thur","Fri","Sat","Sun")</f>
        <v>Wed</v>
      </c>
      <c r="D75" s="27">
        <f ca="1">IF(H75&gt;0,(IF(WEEKDAY(INDIRECT(ADDRESS(VALUE(H75),7,4))+1,2)&gt;5,INDIRECT(ADDRESS(VALUE(H75),7,4))+1+8-WEEKDAY(INDIRECT(ADDRESS(VALUE(H75),7,4))+1,2),INDIRECT(ADDRESS(VALUE(H75),7,4))+1)),D74)</f>
        <v>39470.44614490741</v>
      </c>
      <c r="E75" s="25">
        <f>IF((WEEKDAY(D75,2)+MOD(B75,5))&gt;7,INT(B75/5)*7+MOD(B75,5)+2,INT(B75/5)*7+MOD(B75,5))</f>
        <v>8</v>
      </c>
      <c r="F75" s="36" t="str">
        <f>CHOOSE(WEEKDAY(G75,2),"Mon","Tues","Wed","Thur","Fri","Sat","Sun")</f>
        <v>Wed</v>
      </c>
      <c r="G75" s="29">
        <f>IF(WEEKDAY(D75+E75-1,2)&gt;5,IF(IF((MOD(B75,5))&gt;0,0,(E75&gt;B75)),D75+E75+5-WEEKDAY(D75+E75-1,2)-1,D75+E75+1),D75+E75-1)</f>
        <v>39477.44614490741</v>
      </c>
      <c r="H75" s="16">
        <v>72</v>
      </c>
      <c r="I75" t="s">
        <v>2</v>
      </c>
    </row>
    <row r="76" spans="1:9" ht="12.75">
      <c r="A76" t="s">
        <v>37</v>
      </c>
      <c r="B76" s="9">
        <v>6</v>
      </c>
      <c r="C76" s="30" t="str">
        <f>CHOOSE(WEEKDAY(D76,2),"Mon","Tues","Wed","Thur","Fri","Sat","Sun")</f>
        <v>Wed</v>
      </c>
      <c r="D76" s="27">
        <f ca="1">IF(H76&gt;0,(IF(WEEKDAY(INDIRECT(ADDRESS(VALUE(H76),7,4))+1,2)&gt;5,INDIRECT(ADDRESS(VALUE(H76),7,4))+1+8-WEEKDAY(INDIRECT(ADDRESS(VALUE(H76),7,4))+1,2),INDIRECT(ADDRESS(VALUE(H76),7,4))+1)),D75)</f>
        <v>39470.44614490741</v>
      </c>
      <c r="E76" s="25">
        <f>IF((WEEKDAY(D76,2)+MOD(B76,5))&gt;7,INT(B76/5)*7+MOD(B76,5)+2,INT(B76/5)*7+MOD(B76,5))</f>
        <v>8</v>
      </c>
      <c r="F76" s="28" t="str">
        <f>CHOOSE(WEEKDAY(G76,2),"Mon","Tues","Wed","Thur","Fri","Sat","Sun")</f>
        <v>Wed</v>
      </c>
      <c r="G76" s="29">
        <f>IF(WEEKDAY(D76+E76-1,2)&gt;5,IF(IF((MOD(B76,5))&gt;0,0,(E76&gt;B76)),D76+E76+5-WEEKDAY(D76+E76-1,2)-1,D76+E76+1),D76+E76-1)</f>
        <v>39477.44614490741</v>
      </c>
      <c r="H76" s="16">
        <v>72</v>
      </c>
      <c r="I76" t="s">
        <v>2</v>
      </c>
    </row>
    <row r="77" spans="1:9" ht="12.75">
      <c r="A77" t="s">
        <v>38</v>
      </c>
      <c r="B77" s="9">
        <v>6</v>
      </c>
      <c r="C77" s="30" t="str">
        <f>CHOOSE(WEEKDAY(D77,2),"Mon","Tues","Wed","Thur","Fri","Sat","Sun")</f>
        <v>Wed</v>
      </c>
      <c r="D77" s="27">
        <f ca="1">IF(H77&gt;0,(IF(WEEKDAY(INDIRECT(ADDRESS(VALUE(H77),7,4))+1,2)&gt;5,INDIRECT(ADDRESS(VALUE(H77),7,4))+1+8-WEEKDAY(INDIRECT(ADDRESS(VALUE(H77),7,4))+1,2),INDIRECT(ADDRESS(VALUE(H77),7,4))+1)),D76)</f>
        <v>39470.44614490741</v>
      </c>
      <c r="E77" s="25">
        <f>IF((WEEKDAY(D77,2)+MOD(B77,5))&gt;7,INT(B77/5)*7+MOD(B77,5)+2,INT(B77/5)*7+MOD(B77,5))</f>
        <v>8</v>
      </c>
      <c r="F77" s="28" t="str">
        <f>CHOOSE(WEEKDAY(G77,2),"Mon","Tues","Wed","Thur","Fri","Sat","Sun")</f>
        <v>Wed</v>
      </c>
      <c r="G77" s="29">
        <f>IF(WEEKDAY(D77+E77-1,2)&gt;5,IF(IF((MOD(B77,5))&gt;0,0,(E77&gt;B77)),D77+E77+5-WEEKDAY(D77+E77-1,2)-1,D77+E77+1),D77+E77-1)</f>
        <v>39477.44614490741</v>
      </c>
      <c r="H77" s="16">
        <v>72</v>
      </c>
      <c r="I77" t="s">
        <v>2</v>
      </c>
    </row>
    <row r="78" spans="1:9" ht="12.75">
      <c r="A78" t="s">
        <v>177</v>
      </c>
      <c r="B78" s="10">
        <v>6</v>
      </c>
      <c r="C78" s="31" t="str">
        <f>CHOOSE(WEEKDAY(D78,2),"Mon","Tues","Wed","Thur","Fri","Sat","Sun")</f>
        <v>Wed</v>
      </c>
      <c r="D78" s="27">
        <f ca="1">IF(H78&gt;0,(IF(WEEKDAY(INDIRECT(ADDRESS(VALUE(H78),7,4))+1,2)&gt;5,INDIRECT(ADDRESS(VALUE(H78),7,4))+1+8-WEEKDAY(INDIRECT(ADDRESS(VALUE(H78),7,4))+1,2),INDIRECT(ADDRESS(VALUE(H78),7,4))+1)),D77)</f>
        <v>39470.44614490741</v>
      </c>
      <c r="E78" s="25">
        <f>IF((WEEKDAY(D78,2)+MOD(B78,5))&gt;7,INT(B78/5)*7+MOD(B78,5)+2,INT(B78/5)*7+MOD(B78,5))</f>
        <v>8</v>
      </c>
      <c r="F78" s="37" t="str">
        <f>CHOOSE(WEEKDAY(G78,2),"Mon","Tues","Wed","Thur","Fri","Sat","Sun")</f>
        <v>Wed</v>
      </c>
      <c r="G78" s="29">
        <f>IF(WEEKDAY(D78+E78-1,2)&gt;5,IF(IF((MOD(B78,5))&gt;0,0,(E78&gt;B78)),D78+E78+5-WEEKDAY(D78+E78-1,2)-1,D78+E78+1),D78+E78-1)</f>
        <v>39477.44614490741</v>
      </c>
      <c r="H78" s="16">
        <v>72</v>
      </c>
      <c r="I78" t="s">
        <v>178</v>
      </c>
    </row>
    <row r="79" spans="1:9" ht="12.75">
      <c r="A79" s="13" t="s">
        <v>39</v>
      </c>
      <c r="B79" s="35">
        <f>IF(MAX(B75:B78)&gt;(ROUND((G79-D79+1)/7*5,0)),MAX(B75:B78),ROUND((G79-D79+1)/7*5,0))</f>
        <v>6</v>
      </c>
      <c r="C79" s="32" t="str">
        <f>CHOOSE(WEEKDAY(D79,2),"Mon","Tues","Wed","Thur","Fri","Sat","Sun")</f>
        <v>Wed</v>
      </c>
      <c r="D79" s="33">
        <f>MIN(D75:D78)</f>
        <v>39470.44614490741</v>
      </c>
      <c r="E79" s="38"/>
      <c r="F79" s="32" t="str">
        <f>CHOOSE(WEEKDAY(G79,2),"Mon","Tues","Wed","Thur","Fri","Sat","Sun")</f>
        <v>Wed</v>
      </c>
      <c r="G79" s="33">
        <f>MAX(G75:G78)</f>
        <v>39477.44614490741</v>
      </c>
      <c r="H79" s="17"/>
      <c r="I79" s="11" t="s">
        <v>40</v>
      </c>
    </row>
    <row r="80" ht="12.75">
      <c r="B80" s="12"/>
    </row>
    <row r="81" spans="1:9" ht="12.75">
      <c r="A81" s="13" t="s">
        <v>41</v>
      </c>
      <c r="B81" s="11" t="s">
        <v>111</v>
      </c>
      <c r="C81" s="45" t="s">
        <v>112</v>
      </c>
      <c r="D81" s="45"/>
      <c r="E81" s="7"/>
      <c r="F81" s="46" t="s">
        <v>113</v>
      </c>
      <c r="G81" s="46"/>
      <c r="H81" s="11" t="s">
        <v>114</v>
      </c>
      <c r="I81" s="11" t="s">
        <v>233</v>
      </c>
    </row>
    <row r="82" spans="1:9" ht="12.75">
      <c r="A82" t="s">
        <v>179</v>
      </c>
      <c r="B82" s="8">
        <v>3</v>
      </c>
      <c r="C82" s="26" t="str">
        <f aca="true" t="shared" si="12" ref="C82:C97">CHOOSE(WEEKDAY(D82,2),"Mon","Tues","Wed","Thur","Fri","Sat","Sun")</f>
        <v>Thur</v>
      </c>
      <c r="D82" s="27">
        <f aca="true" ca="1" t="shared" si="13" ref="D82:D96">IF(H82&gt;0,(IF(WEEKDAY(INDIRECT(ADDRESS(VALUE(H82),7,4))+1,2)&gt;5,INDIRECT(ADDRESS(VALUE(H82),7,4))+1+8-WEEKDAY(INDIRECT(ADDRESS(VALUE(H82),7,4))+1,2),INDIRECT(ADDRESS(VALUE(H82),7,4))+1)),D81)</f>
        <v>39478.44614490741</v>
      </c>
      <c r="E82" s="25">
        <f aca="true" t="shared" si="14" ref="E82:E96">IF((WEEKDAY(D82,2)+MOD(B82,5))&gt;7,INT(B82/5)*7+MOD(B82,5)+2,INT(B82/5)*7+MOD(B82,5))</f>
        <v>3</v>
      </c>
      <c r="F82" s="36" t="str">
        <f aca="true" t="shared" si="15" ref="F82:F97">CHOOSE(WEEKDAY(G82,2),"Mon","Tues","Wed","Thur","Fri","Sat","Sun")</f>
        <v>Mon</v>
      </c>
      <c r="G82" s="29">
        <f aca="true" t="shared" si="16" ref="G82:G96">IF(WEEKDAY(D82+E82-1,2)&gt;5,IF(IF((MOD(B82,5))&gt;0,0,(E82&gt;B82)),D82+E82+5-WEEKDAY(D82+E82-1,2)-1,D82+E82+1),D82+E82-1)</f>
        <v>39482.44614490741</v>
      </c>
      <c r="H82" s="16">
        <v>79</v>
      </c>
      <c r="I82" t="s">
        <v>2</v>
      </c>
    </row>
    <row r="83" spans="1:9" ht="12.75">
      <c r="A83" t="s">
        <v>180</v>
      </c>
      <c r="B83" s="9">
        <v>1</v>
      </c>
      <c r="C83" s="30" t="str">
        <f t="shared" si="12"/>
        <v>Tues</v>
      </c>
      <c r="D83" s="27">
        <f ca="1" t="shared" si="13"/>
        <v>39483.44614490741</v>
      </c>
      <c r="E83" s="25">
        <f t="shared" si="14"/>
        <v>1</v>
      </c>
      <c r="F83" s="28" t="str">
        <f t="shared" si="15"/>
        <v>Tues</v>
      </c>
      <c r="G83" s="29">
        <f t="shared" si="16"/>
        <v>39483.44614490741</v>
      </c>
      <c r="H83" s="16">
        <v>82</v>
      </c>
      <c r="I83" t="s">
        <v>9</v>
      </c>
    </row>
    <row r="84" spans="1:9" ht="12.75">
      <c r="A84" t="s">
        <v>42</v>
      </c>
      <c r="B84" s="9">
        <v>1</v>
      </c>
      <c r="C84" s="30" t="str">
        <f t="shared" si="12"/>
        <v>Wed</v>
      </c>
      <c r="D84" s="27">
        <f ca="1" t="shared" si="13"/>
        <v>39484.44614490741</v>
      </c>
      <c r="E84" s="25">
        <f t="shared" si="14"/>
        <v>1</v>
      </c>
      <c r="F84" s="28" t="str">
        <f t="shared" si="15"/>
        <v>Wed</v>
      </c>
      <c r="G84" s="29">
        <f t="shared" si="16"/>
        <v>39484.44614490741</v>
      </c>
      <c r="H84" s="16">
        <v>83</v>
      </c>
      <c r="I84" t="s">
        <v>2</v>
      </c>
    </row>
    <row r="85" spans="1:9" ht="12.75">
      <c r="A85" t="s">
        <v>43</v>
      </c>
      <c r="B85" s="9">
        <v>5</v>
      </c>
      <c r="C85" s="30" t="str">
        <f t="shared" si="12"/>
        <v>Thur</v>
      </c>
      <c r="D85" s="27">
        <f ca="1" t="shared" si="13"/>
        <v>39485.44614490741</v>
      </c>
      <c r="E85" s="25">
        <f t="shared" si="14"/>
        <v>7</v>
      </c>
      <c r="F85" s="28" t="str">
        <f t="shared" si="15"/>
        <v>Wed</v>
      </c>
      <c r="G85" s="29">
        <f t="shared" si="16"/>
        <v>39491.44614490741</v>
      </c>
      <c r="H85" s="16">
        <v>84</v>
      </c>
      <c r="I85" t="s">
        <v>44</v>
      </c>
    </row>
    <row r="86" spans="1:9" ht="12.75">
      <c r="A86" t="s">
        <v>45</v>
      </c>
      <c r="B86" s="9">
        <v>1</v>
      </c>
      <c r="C86" s="30" t="str">
        <f t="shared" si="12"/>
        <v>Thur</v>
      </c>
      <c r="D86" s="27">
        <f ca="1" t="shared" si="13"/>
        <v>39492.44614490741</v>
      </c>
      <c r="E86" s="25">
        <f t="shared" si="14"/>
        <v>1</v>
      </c>
      <c r="F86" s="28" t="str">
        <f t="shared" si="15"/>
        <v>Thur</v>
      </c>
      <c r="G86" s="29">
        <f t="shared" si="16"/>
        <v>39492.44614490741</v>
      </c>
      <c r="H86" s="16">
        <v>85</v>
      </c>
      <c r="I86" t="s">
        <v>46</v>
      </c>
    </row>
    <row r="87" spans="1:9" ht="12.75">
      <c r="A87" t="s">
        <v>47</v>
      </c>
      <c r="B87" s="9">
        <v>3</v>
      </c>
      <c r="C87" s="30" t="str">
        <f t="shared" si="12"/>
        <v>Fri</v>
      </c>
      <c r="D87" s="27">
        <f ca="1" t="shared" si="13"/>
        <v>39493.44614490741</v>
      </c>
      <c r="E87" s="25">
        <f t="shared" si="14"/>
        <v>5</v>
      </c>
      <c r="F87" s="28" t="str">
        <f t="shared" si="15"/>
        <v>Tues</v>
      </c>
      <c r="G87" s="29">
        <f t="shared" si="16"/>
        <v>39497.44614490741</v>
      </c>
      <c r="H87" s="16">
        <v>86</v>
      </c>
      <c r="I87" t="s">
        <v>2</v>
      </c>
    </row>
    <row r="88" spans="1:9" ht="12.75">
      <c r="A88" t="s">
        <v>48</v>
      </c>
      <c r="B88" s="9">
        <v>3</v>
      </c>
      <c r="C88" s="30" t="str">
        <f t="shared" si="12"/>
        <v>Fri</v>
      </c>
      <c r="D88" s="27">
        <f ca="1" t="shared" si="13"/>
        <v>39493.44614490741</v>
      </c>
      <c r="E88" s="25">
        <f t="shared" si="14"/>
        <v>5</v>
      </c>
      <c r="F88" s="28" t="str">
        <f t="shared" si="15"/>
        <v>Tues</v>
      </c>
      <c r="G88" s="29">
        <f t="shared" si="16"/>
        <v>39497.44614490741</v>
      </c>
      <c r="H88" s="16">
        <v>86</v>
      </c>
      <c r="I88" t="s">
        <v>2</v>
      </c>
    </row>
    <row r="89" spans="1:9" ht="12.75">
      <c r="A89" t="s">
        <v>181</v>
      </c>
      <c r="B89" s="9">
        <v>7</v>
      </c>
      <c r="C89" s="30" t="str">
        <f t="shared" si="12"/>
        <v>Wed</v>
      </c>
      <c r="D89" s="27">
        <f ca="1" t="shared" si="13"/>
        <v>39498.44614490741</v>
      </c>
      <c r="E89" s="25">
        <f t="shared" si="14"/>
        <v>9</v>
      </c>
      <c r="F89" s="28" t="str">
        <f t="shared" si="15"/>
        <v>Thur</v>
      </c>
      <c r="G89" s="29">
        <f t="shared" si="16"/>
        <v>39506.44614490741</v>
      </c>
      <c r="H89" s="16">
        <v>88</v>
      </c>
      <c r="I89" t="s">
        <v>187</v>
      </c>
    </row>
    <row r="90" spans="1:9" ht="12.75">
      <c r="A90" t="s">
        <v>182</v>
      </c>
      <c r="B90" s="9">
        <v>20</v>
      </c>
      <c r="C90" s="30" t="str">
        <f t="shared" si="12"/>
        <v>Fri</v>
      </c>
      <c r="D90" s="27">
        <f ca="1" t="shared" si="13"/>
        <v>39507.44614490741</v>
      </c>
      <c r="E90" s="25">
        <f t="shared" si="14"/>
        <v>28</v>
      </c>
      <c r="F90" s="28" t="str">
        <f t="shared" si="15"/>
        <v>Thur</v>
      </c>
      <c r="G90" s="29">
        <f t="shared" si="16"/>
        <v>39534.44614490741</v>
      </c>
      <c r="H90" s="16">
        <v>89</v>
      </c>
      <c r="I90" t="s">
        <v>49</v>
      </c>
    </row>
    <row r="91" spans="1:9" ht="12.75">
      <c r="A91" t="s">
        <v>50</v>
      </c>
      <c r="B91" s="9">
        <v>5</v>
      </c>
      <c r="C91" s="30" t="str">
        <f t="shared" si="12"/>
        <v>Fri</v>
      </c>
      <c r="D91" s="27">
        <f ca="1" t="shared" si="13"/>
        <v>39535.44614490741</v>
      </c>
      <c r="E91" s="25">
        <f t="shared" si="14"/>
        <v>7</v>
      </c>
      <c r="F91" s="28" t="str">
        <f t="shared" si="15"/>
        <v>Thur</v>
      </c>
      <c r="G91" s="29">
        <f t="shared" si="16"/>
        <v>39541.44614490741</v>
      </c>
      <c r="H91" s="16">
        <v>90</v>
      </c>
      <c r="I91" t="s">
        <v>49</v>
      </c>
    </row>
    <row r="92" spans="1:9" ht="12.75">
      <c r="A92" t="s">
        <v>183</v>
      </c>
      <c r="B92" s="9">
        <v>3</v>
      </c>
      <c r="C92" s="30" t="str">
        <f t="shared" si="12"/>
        <v>Fri</v>
      </c>
      <c r="D92" s="27">
        <f ca="1" t="shared" si="13"/>
        <v>39542.44614490741</v>
      </c>
      <c r="E92" s="25">
        <f t="shared" si="14"/>
        <v>5</v>
      </c>
      <c r="F92" s="28" t="str">
        <f t="shared" si="15"/>
        <v>Tues</v>
      </c>
      <c r="G92" s="29">
        <f t="shared" si="16"/>
        <v>39546.44614490741</v>
      </c>
      <c r="H92" s="16">
        <v>91</v>
      </c>
      <c r="I92" t="s">
        <v>49</v>
      </c>
    </row>
    <row r="93" spans="1:9" ht="12.75">
      <c r="A93" t="s">
        <v>184</v>
      </c>
      <c r="B93" s="9">
        <v>1</v>
      </c>
      <c r="C93" s="30" t="str">
        <f t="shared" si="12"/>
        <v>Wed</v>
      </c>
      <c r="D93" s="27">
        <f ca="1" t="shared" si="13"/>
        <v>39547.44614490741</v>
      </c>
      <c r="E93" s="25">
        <f t="shared" si="14"/>
        <v>1</v>
      </c>
      <c r="F93" s="28" t="str">
        <f t="shared" si="15"/>
        <v>Wed</v>
      </c>
      <c r="G93" s="29">
        <f t="shared" si="16"/>
        <v>39547.44614490741</v>
      </c>
      <c r="H93" s="16">
        <v>92</v>
      </c>
      <c r="I93" t="s">
        <v>2</v>
      </c>
    </row>
    <row r="94" spans="1:9" ht="12.75">
      <c r="A94" t="s">
        <v>185</v>
      </c>
      <c r="B94" s="9">
        <v>3</v>
      </c>
      <c r="C94" s="30" t="str">
        <f t="shared" si="12"/>
        <v>Thur</v>
      </c>
      <c r="D94" s="27">
        <f ca="1" t="shared" si="13"/>
        <v>39548.44614490741</v>
      </c>
      <c r="E94" s="25">
        <f t="shared" si="14"/>
        <v>3</v>
      </c>
      <c r="F94" s="28" t="str">
        <f t="shared" si="15"/>
        <v>Mon</v>
      </c>
      <c r="G94" s="29">
        <f t="shared" si="16"/>
        <v>39552.44614490741</v>
      </c>
      <c r="H94" s="16">
        <v>93</v>
      </c>
      <c r="I94" t="s">
        <v>51</v>
      </c>
    </row>
    <row r="95" spans="1:9" ht="12.75">
      <c r="A95" t="s">
        <v>52</v>
      </c>
      <c r="B95" s="9">
        <v>1</v>
      </c>
      <c r="C95" s="30" t="str">
        <f t="shared" si="12"/>
        <v>Tues</v>
      </c>
      <c r="D95" s="27">
        <f ca="1" t="shared" si="13"/>
        <v>39553.44614490741</v>
      </c>
      <c r="E95" s="25">
        <f t="shared" si="14"/>
        <v>1</v>
      </c>
      <c r="F95" s="28" t="str">
        <f t="shared" si="15"/>
        <v>Tues</v>
      </c>
      <c r="G95" s="29">
        <f t="shared" si="16"/>
        <v>39553.44614490741</v>
      </c>
      <c r="H95" s="16">
        <v>94</v>
      </c>
      <c r="I95" t="s">
        <v>44</v>
      </c>
    </row>
    <row r="96" spans="1:9" ht="12.75">
      <c r="A96" t="s">
        <v>186</v>
      </c>
      <c r="B96" s="10">
        <v>1</v>
      </c>
      <c r="C96" s="31" t="str">
        <f t="shared" si="12"/>
        <v>Wed</v>
      </c>
      <c r="D96" s="27">
        <f ca="1" t="shared" si="13"/>
        <v>39554.44614490741</v>
      </c>
      <c r="E96" s="25">
        <f t="shared" si="14"/>
        <v>1</v>
      </c>
      <c r="F96" s="37" t="str">
        <f t="shared" si="15"/>
        <v>Wed</v>
      </c>
      <c r="G96" s="29">
        <f t="shared" si="16"/>
        <v>39554.44614490741</v>
      </c>
      <c r="H96" s="16">
        <v>95</v>
      </c>
      <c r="I96" t="s">
        <v>188</v>
      </c>
    </row>
    <row r="97" spans="1:9" ht="12.75">
      <c r="A97" s="13" t="s">
        <v>53</v>
      </c>
      <c r="B97" s="35">
        <f>IF(MAX(B82:B96)&gt;(ROUND((G97-D97+1)/7*5,0)),MAX(B82:B96),ROUND((G97-D97+1)/7*5,0))</f>
        <v>55</v>
      </c>
      <c r="C97" s="32" t="str">
        <f t="shared" si="12"/>
        <v>Thur</v>
      </c>
      <c r="D97" s="33">
        <f>MIN(D82:D96)</f>
        <v>39478.44614490741</v>
      </c>
      <c r="E97" s="38"/>
      <c r="F97" s="32" t="str">
        <f t="shared" si="15"/>
        <v>Wed</v>
      </c>
      <c r="G97" s="33">
        <f>MAX(G82:G96)</f>
        <v>39554.44614490741</v>
      </c>
      <c r="H97" s="17"/>
      <c r="I97" s="11" t="s">
        <v>54</v>
      </c>
    </row>
    <row r="98" ht="12.75">
      <c r="B98" s="12"/>
    </row>
    <row r="99" spans="1:9" ht="12.75">
      <c r="A99" s="13" t="s">
        <v>55</v>
      </c>
      <c r="B99" s="11" t="s">
        <v>111</v>
      </c>
      <c r="C99" s="45" t="s">
        <v>112</v>
      </c>
      <c r="D99" s="45"/>
      <c r="E99" s="7"/>
      <c r="F99" s="46" t="s">
        <v>113</v>
      </c>
      <c r="G99" s="46"/>
      <c r="H99" s="11" t="s">
        <v>114</v>
      </c>
      <c r="I99" s="11" t="s">
        <v>233</v>
      </c>
    </row>
    <row r="100" spans="1:9" ht="12.75">
      <c r="A100" t="s">
        <v>189</v>
      </c>
      <c r="B100" s="8">
        <v>4</v>
      </c>
      <c r="C100" s="26" t="str">
        <f aca="true" t="shared" si="17" ref="C100:C112">CHOOSE(WEEKDAY(D100,2),"Mon","Tues","Wed","Thur","Fri","Sat","Sun")</f>
        <v>Thur</v>
      </c>
      <c r="D100" s="27">
        <f aca="true" ca="1" t="shared" si="18" ref="D100:D111">IF(H100&gt;0,(IF(WEEKDAY(INDIRECT(ADDRESS(VALUE(H100),7,4))+1,2)&gt;5,INDIRECT(ADDRESS(VALUE(H100),7,4))+1+8-WEEKDAY(INDIRECT(ADDRESS(VALUE(H100),7,4))+1,2),INDIRECT(ADDRESS(VALUE(H100),7,4))+1)),D99)</f>
        <v>39555.44614490741</v>
      </c>
      <c r="E100" s="25">
        <f aca="true" t="shared" si="19" ref="E100:E111">IF((WEEKDAY(D100,2)+MOD(B100,5))&gt;7,INT(B100/5)*7+MOD(B100,5)+2,INT(B100/5)*7+MOD(B100,5))</f>
        <v>6</v>
      </c>
      <c r="F100" s="36" t="str">
        <f aca="true" t="shared" si="20" ref="F100:F112">CHOOSE(WEEKDAY(G100,2),"Mon","Tues","Wed","Thur","Fri","Sat","Sun")</f>
        <v>Tues</v>
      </c>
      <c r="G100" s="29">
        <f aca="true" t="shared" si="21" ref="G100:G111">IF(WEEKDAY(D100+E100-1,2)&gt;5,IF(IF((MOD(B100,5))&gt;0,0,(E100&gt;B100)),D100+E100+5-WEEKDAY(D100+E100-1,2)-1,D100+E100+1),D100+E100-1)</f>
        <v>39560.44614490741</v>
      </c>
      <c r="H100" s="16">
        <v>97</v>
      </c>
      <c r="I100" t="s">
        <v>2</v>
      </c>
    </row>
    <row r="101" spans="1:9" ht="12.75">
      <c r="A101" t="s">
        <v>190</v>
      </c>
      <c r="B101" s="9">
        <v>5</v>
      </c>
      <c r="C101" s="30" t="str">
        <f t="shared" si="17"/>
        <v>Wed</v>
      </c>
      <c r="D101" s="27">
        <f ca="1" t="shared" si="18"/>
        <v>39561.44614490741</v>
      </c>
      <c r="E101" s="25">
        <f t="shared" si="19"/>
        <v>7</v>
      </c>
      <c r="F101" s="28" t="str">
        <f t="shared" si="20"/>
        <v>Tues</v>
      </c>
      <c r="G101" s="29">
        <f t="shared" si="21"/>
        <v>39567.44614490741</v>
      </c>
      <c r="H101" s="16">
        <v>100</v>
      </c>
      <c r="I101" t="s">
        <v>2</v>
      </c>
    </row>
    <row r="102" spans="1:9" ht="12.75">
      <c r="A102" t="s">
        <v>191</v>
      </c>
      <c r="B102" s="9">
        <v>5</v>
      </c>
      <c r="C102" s="30" t="str">
        <f t="shared" si="17"/>
        <v>Wed</v>
      </c>
      <c r="D102" s="27">
        <f ca="1" t="shared" si="18"/>
        <v>39568.44614490741</v>
      </c>
      <c r="E102" s="25">
        <f t="shared" si="19"/>
        <v>7</v>
      </c>
      <c r="F102" s="28" t="str">
        <f t="shared" si="20"/>
        <v>Tues</v>
      </c>
      <c r="G102" s="29">
        <f t="shared" si="21"/>
        <v>39574.44614490741</v>
      </c>
      <c r="H102" s="16">
        <v>101</v>
      </c>
      <c r="I102" t="s">
        <v>2</v>
      </c>
    </row>
    <row r="103" spans="1:9" ht="12.75">
      <c r="A103" t="s">
        <v>56</v>
      </c>
      <c r="B103" s="9">
        <v>1</v>
      </c>
      <c r="C103" s="30" t="str">
        <f t="shared" si="17"/>
        <v>Wed</v>
      </c>
      <c r="D103" s="27">
        <f ca="1" t="shared" si="18"/>
        <v>39575.44614490741</v>
      </c>
      <c r="E103" s="25">
        <f t="shared" si="19"/>
        <v>1</v>
      </c>
      <c r="F103" s="28" t="str">
        <f t="shared" si="20"/>
        <v>Wed</v>
      </c>
      <c r="G103" s="29">
        <f t="shared" si="21"/>
        <v>39575.44614490741</v>
      </c>
      <c r="H103" s="16">
        <v>102</v>
      </c>
      <c r="I103" t="s">
        <v>57</v>
      </c>
    </row>
    <row r="104" spans="1:9" ht="12.75">
      <c r="A104" t="s">
        <v>192</v>
      </c>
      <c r="B104" s="9">
        <v>7</v>
      </c>
      <c r="C104" s="30" t="str">
        <f>CHOOSE(WEEKDAY(D104,2),"Mon","Tues","Wed","Thur","Fri","Sat","Sun")</f>
        <v>Thur</v>
      </c>
      <c r="D104" s="27">
        <f ca="1">IF(H104&gt;0,(IF(WEEKDAY(INDIRECT(ADDRESS(VALUE(H104),7,4))+1,2)&gt;5,INDIRECT(ADDRESS(VALUE(H104),7,4))+1+8-WEEKDAY(INDIRECT(ADDRESS(VALUE(H104),7,4))+1,2),INDIRECT(ADDRESS(VALUE(H104),7,4))+1)),D103)</f>
        <v>39576.44614490741</v>
      </c>
      <c r="E104" s="25">
        <f t="shared" si="19"/>
        <v>9</v>
      </c>
      <c r="F104" s="28" t="str">
        <f>CHOOSE(WEEKDAY(G104,2),"Mon","Tues","Wed","Thur","Fri","Sat","Sun")</f>
        <v>Fri</v>
      </c>
      <c r="G104" s="29">
        <f t="shared" si="21"/>
        <v>39584.44614490741</v>
      </c>
      <c r="H104" s="16">
        <v>103</v>
      </c>
      <c r="I104" t="s">
        <v>58</v>
      </c>
    </row>
    <row r="105" spans="1:9" ht="12.75">
      <c r="A105" t="s">
        <v>193</v>
      </c>
      <c r="B105" s="9">
        <v>28</v>
      </c>
      <c r="C105" s="30" t="str">
        <f>CHOOSE(WEEKDAY(D105,2),"Mon","Tues","Wed","Thur","Fri","Sat","Sun")</f>
        <v>Mon</v>
      </c>
      <c r="D105" s="27">
        <f ca="1">IF(H105&gt;0,(IF(WEEKDAY(INDIRECT(ADDRESS(VALUE(H105),7,4))+1,2)&gt;5,INDIRECT(ADDRESS(VALUE(H105),7,4))+1+8-WEEKDAY(INDIRECT(ADDRESS(VALUE(H105),7,4))+1,2),INDIRECT(ADDRESS(VALUE(H105),7,4))+1)),D104)</f>
        <v>39587.44614490741</v>
      </c>
      <c r="E105" s="25">
        <f t="shared" si="19"/>
        <v>38</v>
      </c>
      <c r="F105" s="28" t="str">
        <f>CHOOSE(WEEKDAY(G105,2),"Mon","Tues","Wed","Thur","Fri","Sat","Sun")</f>
        <v>Wed</v>
      </c>
      <c r="G105" s="29">
        <f t="shared" si="21"/>
        <v>39624.44614490741</v>
      </c>
      <c r="H105" s="16">
        <v>104</v>
      </c>
      <c r="I105" t="s">
        <v>58</v>
      </c>
    </row>
    <row r="106" spans="1:9" ht="12.75">
      <c r="A106" t="s">
        <v>194</v>
      </c>
      <c r="B106" s="9">
        <v>28</v>
      </c>
      <c r="C106" s="30" t="str">
        <f t="shared" si="17"/>
        <v>Mon</v>
      </c>
      <c r="D106" s="27">
        <f ca="1">IF(H106&gt;0,(IF(WEEKDAY(INDIRECT(ADDRESS(VALUE(H106),7,4))+1,2)&gt;5,INDIRECT(ADDRESS(VALUE(H106),7,4))+1+8-WEEKDAY(INDIRECT(ADDRESS(VALUE(H106),7,4))+1,2),INDIRECT(ADDRESS(VALUE(H106),7,4))+1)),D105)</f>
        <v>39587.44614490741</v>
      </c>
      <c r="E106" s="25">
        <f t="shared" si="19"/>
        <v>38</v>
      </c>
      <c r="F106" s="28" t="str">
        <f t="shared" si="20"/>
        <v>Wed</v>
      </c>
      <c r="G106" s="29">
        <f t="shared" si="21"/>
        <v>39624.44614490741</v>
      </c>
      <c r="H106" s="16">
        <v>104</v>
      </c>
      <c r="I106" t="s">
        <v>2</v>
      </c>
    </row>
    <row r="107" spans="1:9" ht="12.75">
      <c r="A107" t="s">
        <v>59</v>
      </c>
      <c r="B107" s="9">
        <v>6</v>
      </c>
      <c r="C107" s="30" t="str">
        <f t="shared" si="17"/>
        <v>Thur</v>
      </c>
      <c r="D107" s="27">
        <f ca="1" t="shared" si="18"/>
        <v>39625.44614490741</v>
      </c>
      <c r="E107" s="25">
        <f t="shared" si="19"/>
        <v>8</v>
      </c>
      <c r="F107" s="28" t="str">
        <f t="shared" si="20"/>
        <v>Thur</v>
      </c>
      <c r="G107" s="29">
        <f t="shared" si="21"/>
        <v>39632.44614490741</v>
      </c>
      <c r="H107" s="16">
        <v>105</v>
      </c>
      <c r="I107" t="s">
        <v>60</v>
      </c>
    </row>
    <row r="108" spans="1:9" ht="12.75">
      <c r="A108" t="s">
        <v>61</v>
      </c>
      <c r="B108" s="9">
        <v>1</v>
      </c>
      <c r="C108" s="30" t="str">
        <f t="shared" si="17"/>
        <v>Fri</v>
      </c>
      <c r="D108" s="27">
        <f ca="1" t="shared" si="18"/>
        <v>39633.44614490741</v>
      </c>
      <c r="E108" s="25">
        <f t="shared" si="19"/>
        <v>1</v>
      </c>
      <c r="F108" s="28" t="str">
        <f t="shared" si="20"/>
        <v>Fri</v>
      </c>
      <c r="G108" s="29">
        <f t="shared" si="21"/>
        <v>39633.44614490741</v>
      </c>
      <c r="H108" s="16">
        <v>107</v>
      </c>
      <c r="I108" t="s">
        <v>197</v>
      </c>
    </row>
    <row r="109" spans="1:9" ht="12.75">
      <c r="A109" t="s">
        <v>195</v>
      </c>
      <c r="B109" s="9">
        <v>1</v>
      </c>
      <c r="C109" s="30" t="str">
        <f t="shared" si="17"/>
        <v>Mon</v>
      </c>
      <c r="D109" s="27">
        <f ca="1" t="shared" si="18"/>
        <v>39636.44614490741</v>
      </c>
      <c r="E109" s="25">
        <f t="shared" si="19"/>
        <v>1</v>
      </c>
      <c r="F109" s="28" t="str">
        <f t="shared" si="20"/>
        <v>Mon</v>
      </c>
      <c r="G109" s="29">
        <f t="shared" si="21"/>
        <v>39636.44614490741</v>
      </c>
      <c r="H109" s="16">
        <v>108</v>
      </c>
      <c r="I109" t="s">
        <v>198</v>
      </c>
    </row>
    <row r="110" spans="1:9" ht="12.75">
      <c r="A110" t="s">
        <v>196</v>
      </c>
      <c r="B110" s="9">
        <v>1</v>
      </c>
      <c r="C110" s="30" t="str">
        <f t="shared" si="17"/>
        <v>Tues</v>
      </c>
      <c r="D110" s="27">
        <f ca="1" t="shared" si="18"/>
        <v>39637.44614490741</v>
      </c>
      <c r="E110" s="25">
        <f t="shared" si="19"/>
        <v>1</v>
      </c>
      <c r="F110" s="28" t="str">
        <f t="shared" si="20"/>
        <v>Tues</v>
      </c>
      <c r="G110" s="29">
        <f t="shared" si="21"/>
        <v>39637.44614490741</v>
      </c>
      <c r="H110" s="16">
        <v>109</v>
      </c>
      <c r="I110" t="s">
        <v>62</v>
      </c>
    </row>
    <row r="111" spans="1:9" ht="12.75">
      <c r="A111" t="s">
        <v>186</v>
      </c>
      <c r="B111" s="10">
        <v>1</v>
      </c>
      <c r="C111" s="31" t="str">
        <f t="shared" si="17"/>
        <v>Wed</v>
      </c>
      <c r="D111" s="27">
        <f ca="1" t="shared" si="18"/>
        <v>39638.44614490741</v>
      </c>
      <c r="E111" s="25">
        <f t="shared" si="19"/>
        <v>1</v>
      </c>
      <c r="F111" s="37" t="str">
        <f t="shared" si="20"/>
        <v>Wed</v>
      </c>
      <c r="G111" s="29">
        <f t="shared" si="21"/>
        <v>39638.44614490741</v>
      </c>
      <c r="H111" s="16">
        <v>110</v>
      </c>
      <c r="I111" t="s">
        <v>2</v>
      </c>
    </row>
    <row r="112" spans="1:9" ht="12.75">
      <c r="A112" s="13" t="s">
        <v>63</v>
      </c>
      <c r="B112" s="35">
        <f>IF(MAX(B100:B111)&gt;(ROUND((G112-D112+1)/7*5,0)),MAX(B100:B111),ROUND((G112-D112+1)/7*5,0))</f>
        <v>60</v>
      </c>
      <c r="C112" s="32" t="str">
        <f t="shared" si="17"/>
        <v>Thur</v>
      </c>
      <c r="D112" s="33">
        <f>MIN(D100:D111)</f>
        <v>39555.44614490741</v>
      </c>
      <c r="E112" s="38"/>
      <c r="F112" s="32" t="str">
        <f t="shared" si="20"/>
        <v>Wed</v>
      </c>
      <c r="G112" s="33">
        <f>MAX(G100:G111)</f>
        <v>39638.44614490741</v>
      </c>
      <c r="H112" s="17"/>
      <c r="I112" s="11" t="s">
        <v>64</v>
      </c>
    </row>
    <row r="113" ht="12.75">
      <c r="B113" s="12"/>
    </row>
    <row r="114" spans="1:9" ht="12.75">
      <c r="A114" s="13" t="s">
        <v>116</v>
      </c>
      <c r="B114" s="11" t="s">
        <v>111</v>
      </c>
      <c r="C114" s="45" t="s">
        <v>112</v>
      </c>
      <c r="D114" s="45"/>
      <c r="E114" s="7"/>
      <c r="F114" s="46" t="s">
        <v>113</v>
      </c>
      <c r="G114" s="46"/>
      <c r="H114" s="11" t="s">
        <v>114</v>
      </c>
      <c r="I114" s="11" t="s">
        <v>233</v>
      </c>
    </row>
    <row r="115" spans="1:9" ht="12.75">
      <c r="A115" t="s">
        <v>199</v>
      </c>
      <c r="B115" s="8">
        <v>2</v>
      </c>
      <c r="C115" s="26" t="str">
        <f aca="true" t="shared" si="22" ref="C115:C140">CHOOSE(WEEKDAY(D115,2),"Mon","Tues","Wed","Thur","Fri","Sat","Sun")</f>
        <v>Thur</v>
      </c>
      <c r="D115" s="27">
        <f aca="true" ca="1" t="shared" si="23" ref="D115:D139">IF(H115&gt;0,(IF(WEEKDAY(INDIRECT(ADDRESS(VALUE(H115),7,4))+1,2)&gt;5,INDIRECT(ADDRESS(VALUE(H115),7,4))+1+8-WEEKDAY(INDIRECT(ADDRESS(VALUE(H115),7,4))+1,2),INDIRECT(ADDRESS(VALUE(H115),7,4))+1)),D114)</f>
        <v>39639.44614490741</v>
      </c>
      <c r="E115" s="25">
        <f aca="true" t="shared" si="24" ref="E115:E139">IF((WEEKDAY(D115,2)+MOD(B115,5))&gt;7,INT(B115/5)*7+MOD(B115,5)+2,INT(B115/5)*7+MOD(B115,5))</f>
        <v>2</v>
      </c>
      <c r="F115" s="36" t="str">
        <f aca="true" t="shared" si="25" ref="F115:F140">CHOOSE(WEEKDAY(G115,2),"Mon","Tues","Wed","Thur","Fri","Sat","Sun")</f>
        <v>Fri</v>
      </c>
      <c r="G115" s="29">
        <f aca="true" t="shared" si="26" ref="G115:G139">IF(WEEKDAY(D115+E115-1,2)&gt;5,IF(IF((MOD(B115,5))&gt;0,0,(E115&gt;B115)),D115+E115+5-WEEKDAY(D115+E115-1,2)-1,D115+E115+1),D115+E115-1)</f>
        <v>39640.44614490741</v>
      </c>
      <c r="H115" s="16">
        <v>112</v>
      </c>
      <c r="I115" t="s">
        <v>2</v>
      </c>
    </row>
    <row r="116" spans="1:9" ht="12.75">
      <c r="A116" t="s">
        <v>200</v>
      </c>
      <c r="B116" s="9">
        <v>50</v>
      </c>
      <c r="C116" s="30" t="str">
        <f t="shared" si="22"/>
        <v>Thur</v>
      </c>
      <c r="D116" s="27">
        <f ca="1" t="shared" si="23"/>
        <v>39639.44614490741</v>
      </c>
      <c r="E116" s="25">
        <f t="shared" si="24"/>
        <v>70</v>
      </c>
      <c r="F116" s="28" t="str">
        <f t="shared" si="25"/>
        <v>Wed</v>
      </c>
      <c r="G116" s="29">
        <f t="shared" si="26"/>
        <v>39708.44614490741</v>
      </c>
      <c r="H116" s="16">
        <v>112</v>
      </c>
      <c r="I116" t="s">
        <v>2</v>
      </c>
    </row>
    <row r="117" spans="1:9" ht="12.75">
      <c r="A117" t="s">
        <v>65</v>
      </c>
      <c r="B117" s="9">
        <v>10</v>
      </c>
      <c r="C117" s="30" t="str">
        <f t="shared" si="22"/>
        <v>Thur</v>
      </c>
      <c r="D117" s="27">
        <f ca="1" t="shared" si="23"/>
        <v>39639.44614490741</v>
      </c>
      <c r="E117" s="25">
        <f t="shared" si="24"/>
        <v>14</v>
      </c>
      <c r="F117" s="28" t="str">
        <f t="shared" si="25"/>
        <v>Wed</v>
      </c>
      <c r="G117" s="29">
        <f t="shared" si="26"/>
        <v>39652.44614490741</v>
      </c>
      <c r="H117" s="16">
        <v>112</v>
      </c>
      <c r="I117" t="s">
        <v>2</v>
      </c>
    </row>
    <row r="118" spans="1:9" ht="12.75">
      <c r="A118" t="s">
        <v>201</v>
      </c>
      <c r="B118" s="9">
        <v>10</v>
      </c>
      <c r="C118" s="30" t="str">
        <f t="shared" si="22"/>
        <v>Mon</v>
      </c>
      <c r="D118" s="27">
        <f ca="1" t="shared" si="23"/>
        <v>39643.44614490741</v>
      </c>
      <c r="E118" s="25">
        <f t="shared" si="24"/>
        <v>14</v>
      </c>
      <c r="F118" s="28" t="str">
        <f t="shared" si="25"/>
        <v>Fri</v>
      </c>
      <c r="G118" s="29">
        <f t="shared" si="26"/>
        <v>39654.44614490741</v>
      </c>
      <c r="H118" s="16">
        <v>115</v>
      </c>
      <c r="I118" t="s">
        <v>75</v>
      </c>
    </row>
    <row r="119" spans="1:9" ht="12.75">
      <c r="A119" t="s">
        <v>202</v>
      </c>
      <c r="B119" s="9">
        <v>10</v>
      </c>
      <c r="C119" s="30" t="str">
        <f t="shared" si="22"/>
        <v>Mon</v>
      </c>
      <c r="D119" s="27">
        <f ca="1" t="shared" si="23"/>
        <v>39643.44614490741</v>
      </c>
      <c r="E119" s="25">
        <f t="shared" si="24"/>
        <v>14</v>
      </c>
      <c r="F119" s="28" t="str">
        <f t="shared" si="25"/>
        <v>Fri</v>
      </c>
      <c r="G119" s="29">
        <f t="shared" si="26"/>
        <v>39654.44614490741</v>
      </c>
      <c r="H119" s="16">
        <v>115</v>
      </c>
      <c r="I119" t="s">
        <v>75</v>
      </c>
    </row>
    <row r="120" spans="1:9" ht="12.75">
      <c r="A120" t="s">
        <v>203</v>
      </c>
      <c r="B120" s="9">
        <v>10</v>
      </c>
      <c r="C120" s="30" t="str">
        <f t="shared" si="22"/>
        <v>Mon</v>
      </c>
      <c r="D120" s="27">
        <f ca="1" t="shared" si="23"/>
        <v>39643.44614490741</v>
      </c>
      <c r="E120" s="25">
        <f t="shared" si="24"/>
        <v>14</v>
      </c>
      <c r="F120" s="28" t="str">
        <f t="shared" si="25"/>
        <v>Fri</v>
      </c>
      <c r="G120" s="29">
        <f t="shared" si="26"/>
        <v>39654.44614490741</v>
      </c>
      <c r="H120" s="16">
        <v>115</v>
      </c>
      <c r="I120" t="s">
        <v>66</v>
      </c>
    </row>
    <row r="121" spans="1:9" ht="12.75">
      <c r="A121" t="s">
        <v>204</v>
      </c>
      <c r="B121" s="9">
        <v>10</v>
      </c>
      <c r="C121" s="30" t="str">
        <f t="shared" si="22"/>
        <v>Mon</v>
      </c>
      <c r="D121" s="27">
        <f ca="1" t="shared" si="23"/>
        <v>39643.44614490741</v>
      </c>
      <c r="E121" s="25">
        <f t="shared" si="24"/>
        <v>14</v>
      </c>
      <c r="F121" s="28" t="str">
        <f t="shared" si="25"/>
        <v>Fri</v>
      </c>
      <c r="G121" s="29">
        <f t="shared" si="26"/>
        <v>39654.44614490741</v>
      </c>
      <c r="H121" s="16">
        <v>115</v>
      </c>
      <c r="I121" t="s">
        <v>212</v>
      </c>
    </row>
    <row r="122" spans="1:9" ht="12.75">
      <c r="A122" t="s">
        <v>205</v>
      </c>
      <c r="B122" s="9">
        <v>10</v>
      </c>
      <c r="C122" s="30" t="str">
        <f t="shared" si="22"/>
        <v>Mon</v>
      </c>
      <c r="D122" s="27">
        <f ca="1" t="shared" si="23"/>
        <v>39643.44614490741</v>
      </c>
      <c r="E122" s="25">
        <f t="shared" si="24"/>
        <v>14</v>
      </c>
      <c r="F122" s="28" t="str">
        <f t="shared" si="25"/>
        <v>Fri</v>
      </c>
      <c r="G122" s="29">
        <f t="shared" si="26"/>
        <v>39654.44614490741</v>
      </c>
      <c r="H122" s="16">
        <v>115</v>
      </c>
      <c r="I122" t="s">
        <v>67</v>
      </c>
    </row>
    <row r="123" spans="1:9" ht="12.75">
      <c r="A123" t="s">
        <v>206</v>
      </c>
      <c r="B123" s="9">
        <v>10</v>
      </c>
      <c r="C123" s="30" t="str">
        <f t="shared" si="22"/>
        <v>Mon</v>
      </c>
      <c r="D123" s="27">
        <f ca="1" t="shared" si="23"/>
        <v>39643.44614490741</v>
      </c>
      <c r="E123" s="25">
        <f t="shared" si="24"/>
        <v>14</v>
      </c>
      <c r="F123" s="28" t="str">
        <f t="shared" si="25"/>
        <v>Fri</v>
      </c>
      <c r="G123" s="29">
        <f t="shared" si="26"/>
        <v>39654.44614490741</v>
      </c>
      <c r="H123" s="16">
        <v>115</v>
      </c>
      <c r="I123" t="s">
        <v>67</v>
      </c>
    </row>
    <row r="124" spans="1:9" ht="12.75">
      <c r="A124" t="s">
        <v>68</v>
      </c>
      <c r="B124" s="9">
        <v>6</v>
      </c>
      <c r="C124" s="30" t="str">
        <f t="shared" si="22"/>
        <v>Mon</v>
      </c>
      <c r="D124" s="27">
        <f ca="1" t="shared" si="23"/>
        <v>39643.44614490741</v>
      </c>
      <c r="E124" s="25">
        <f t="shared" si="24"/>
        <v>8</v>
      </c>
      <c r="F124" s="28" t="str">
        <f t="shared" si="25"/>
        <v>Mon</v>
      </c>
      <c r="G124" s="29">
        <f t="shared" si="26"/>
        <v>39650.44614490741</v>
      </c>
      <c r="H124" s="16">
        <v>115</v>
      </c>
      <c r="I124" t="s">
        <v>2</v>
      </c>
    </row>
    <row r="125" spans="1:9" ht="12.75">
      <c r="A125" t="s">
        <v>207</v>
      </c>
      <c r="B125" s="9">
        <v>45</v>
      </c>
      <c r="C125" s="30" t="str">
        <f t="shared" si="22"/>
        <v>Thur</v>
      </c>
      <c r="D125" s="27">
        <f ca="1" t="shared" si="23"/>
        <v>39639.44614490741</v>
      </c>
      <c r="E125" s="25">
        <f t="shared" si="24"/>
        <v>63</v>
      </c>
      <c r="F125" s="28" t="str">
        <f t="shared" si="25"/>
        <v>Wed</v>
      </c>
      <c r="G125" s="29">
        <f t="shared" si="26"/>
        <v>39701.44614490741</v>
      </c>
      <c r="H125" s="16">
        <v>112</v>
      </c>
      <c r="I125" t="s">
        <v>141</v>
      </c>
    </row>
    <row r="126" spans="1:9" ht="12.75">
      <c r="A126" t="s">
        <v>69</v>
      </c>
      <c r="B126" s="9">
        <v>12</v>
      </c>
      <c r="C126" s="30" t="str">
        <f t="shared" si="22"/>
        <v>Tues</v>
      </c>
      <c r="D126" s="27">
        <f ca="1" t="shared" si="23"/>
        <v>39651.44614490741</v>
      </c>
      <c r="E126" s="25">
        <f t="shared" si="24"/>
        <v>16</v>
      </c>
      <c r="F126" s="28" t="str">
        <f t="shared" si="25"/>
        <v>Wed</v>
      </c>
      <c r="G126" s="29">
        <f t="shared" si="26"/>
        <v>39666.44614490741</v>
      </c>
      <c r="H126" s="16">
        <v>124</v>
      </c>
      <c r="I126" t="s">
        <v>70</v>
      </c>
    </row>
    <row r="127" spans="1:9" ht="12.75">
      <c r="A127" t="s">
        <v>208</v>
      </c>
      <c r="B127" s="9">
        <v>50</v>
      </c>
      <c r="C127" s="30" t="str">
        <f t="shared" si="22"/>
        <v>Thur</v>
      </c>
      <c r="D127" s="27">
        <f ca="1" t="shared" si="23"/>
        <v>39639.44614490741</v>
      </c>
      <c r="E127" s="25">
        <f t="shared" si="24"/>
        <v>70</v>
      </c>
      <c r="F127" s="28" t="str">
        <f t="shared" si="25"/>
        <v>Wed</v>
      </c>
      <c r="G127" s="29">
        <f t="shared" si="26"/>
        <v>39708.44614490741</v>
      </c>
      <c r="H127" s="16">
        <v>112</v>
      </c>
      <c r="I127" t="s">
        <v>15</v>
      </c>
    </row>
    <row r="128" spans="1:9" ht="12.75">
      <c r="A128" t="s">
        <v>209</v>
      </c>
      <c r="B128" s="9">
        <v>2</v>
      </c>
      <c r="C128" s="30" t="str">
        <f t="shared" si="22"/>
        <v>Thur</v>
      </c>
      <c r="D128" s="27">
        <f ca="1" t="shared" si="23"/>
        <v>39667.44614490741</v>
      </c>
      <c r="E128" s="25">
        <f t="shared" si="24"/>
        <v>2</v>
      </c>
      <c r="F128" s="28" t="str">
        <f t="shared" si="25"/>
        <v>Fri</v>
      </c>
      <c r="G128" s="29">
        <f t="shared" si="26"/>
        <v>39668.44614490741</v>
      </c>
      <c r="H128" s="16">
        <v>126</v>
      </c>
      <c r="I128" t="s">
        <v>2</v>
      </c>
    </row>
    <row r="129" spans="1:9" ht="12.75">
      <c r="A129" t="s">
        <v>71</v>
      </c>
      <c r="B129" s="9">
        <v>3</v>
      </c>
      <c r="C129" s="30" t="str">
        <f t="shared" si="22"/>
        <v>Mon</v>
      </c>
      <c r="D129" s="27">
        <f ca="1" t="shared" si="23"/>
        <v>39671.44614490741</v>
      </c>
      <c r="E129" s="25">
        <f t="shared" si="24"/>
        <v>3</v>
      </c>
      <c r="F129" s="28" t="str">
        <f t="shared" si="25"/>
        <v>Wed</v>
      </c>
      <c r="G129" s="29">
        <f t="shared" si="26"/>
        <v>39673.44614490741</v>
      </c>
      <c r="H129" s="16">
        <v>128</v>
      </c>
      <c r="I129" t="s">
        <v>2</v>
      </c>
    </row>
    <row r="130" spans="1:9" ht="12.75">
      <c r="A130" t="s">
        <v>72</v>
      </c>
      <c r="B130" s="9">
        <v>2</v>
      </c>
      <c r="C130" s="30" t="str">
        <f t="shared" si="22"/>
        <v>Thur</v>
      </c>
      <c r="D130" s="27">
        <f ca="1" t="shared" si="23"/>
        <v>39674.44614490741</v>
      </c>
      <c r="E130" s="25">
        <f t="shared" si="24"/>
        <v>2</v>
      </c>
      <c r="F130" s="28" t="str">
        <f t="shared" si="25"/>
        <v>Fri</v>
      </c>
      <c r="G130" s="29">
        <f t="shared" si="26"/>
        <v>39675.44614490741</v>
      </c>
      <c r="H130" s="16">
        <v>129</v>
      </c>
      <c r="I130" t="s">
        <v>2</v>
      </c>
    </row>
    <row r="131" spans="1:9" ht="12.75">
      <c r="A131" t="s">
        <v>73</v>
      </c>
      <c r="B131" s="9">
        <v>1</v>
      </c>
      <c r="C131" s="30" t="str">
        <f t="shared" si="22"/>
        <v>Mon</v>
      </c>
      <c r="D131" s="27">
        <f ca="1" t="shared" si="23"/>
        <v>39678.44614490741</v>
      </c>
      <c r="E131" s="25">
        <f t="shared" si="24"/>
        <v>1</v>
      </c>
      <c r="F131" s="28" t="str">
        <f t="shared" si="25"/>
        <v>Mon</v>
      </c>
      <c r="G131" s="29">
        <f t="shared" si="26"/>
        <v>39678.44614490741</v>
      </c>
      <c r="H131" s="16">
        <v>130</v>
      </c>
      <c r="I131" t="s">
        <v>213</v>
      </c>
    </row>
    <row r="132" spans="1:9" ht="12.75">
      <c r="A132" t="s">
        <v>74</v>
      </c>
      <c r="B132" s="9">
        <v>2</v>
      </c>
      <c r="C132" s="30" t="str">
        <f t="shared" si="22"/>
        <v>Tues</v>
      </c>
      <c r="D132" s="27">
        <f ca="1" t="shared" si="23"/>
        <v>39679.44614490741</v>
      </c>
      <c r="E132" s="25">
        <f t="shared" si="24"/>
        <v>2</v>
      </c>
      <c r="F132" s="28" t="str">
        <f t="shared" si="25"/>
        <v>Wed</v>
      </c>
      <c r="G132" s="29">
        <f t="shared" si="26"/>
        <v>39680.44614490741</v>
      </c>
      <c r="H132" s="16">
        <v>131</v>
      </c>
      <c r="I132" t="s">
        <v>2</v>
      </c>
    </row>
    <row r="133" spans="1:9" ht="12.75">
      <c r="A133" t="s">
        <v>210</v>
      </c>
      <c r="B133" s="9">
        <v>2</v>
      </c>
      <c r="C133" s="30" t="str">
        <f t="shared" si="22"/>
        <v>Thur</v>
      </c>
      <c r="D133" s="27">
        <f ca="1" t="shared" si="23"/>
        <v>39681.44614490741</v>
      </c>
      <c r="E133" s="25">
        <f t="shared" si="24"/>
        <v>2</v>
      </c>
      <c r="F133" s="28" t="str">
        <f t="shared" si="25"/>
        <v>Fri</v>
      </c>
      <c r="G133" s="29">
        <f t="shared" si="26"/>
        <v>39682.44614490741</v>
      </c>
      <c r="H133" s="16">
        <v>132</v>
      </c>
      <c r="I133" t="s">
        <v>75</v>
      </c>
    </row>
    <row r="134" spans="1:9" ht="12.75">
      <c r="A134" t="s">
        <v>211</v>
      </c>
      <c r="B134" s="9">
        <v>2</v>
      </c>
      <c r="C134" s="30" t="str">
        <f t="shared" si="22"/>
        <v>Mon</v>
      </c>
      <c r="D134" s="27">
        <f ca="1" t="shared" si="23"/>
        <v>39685.44614490741</v>
      </c>
      <c r="E134" s="25">
        <f t="shared" si="24"/>
        <v>2</v>
      </c>
      <c r="F134" s="28" t="str">
        <f t="shared" si="25"/>
        <v>Tues</v>
      </c>
      <c r="G134" s="29">
        <f t="shared" si="26"/>
        <v>39686.44614490741</v>
      </c>
      <c r="H134" s="16">
        <v>133</v>
      </c>
      <c r="I134" t="s">
        <v>76</v>
      </c>
    </row>
    <row r="135" spans="1:9" ht="12.75">
      <c r="A135" t="s">
        <v>77</v>
      </c>
      <c r="B135" s="9">
        <v>10</v>
      </c>
      <c r="C135" s="30" t="str">
        <f t="shared" si="22"/>
        <v>Wed</v>
      </c>
      <c r="D135" s="27">
        <f ca="1" t="shared" si="23"/>
        <v>39687.44614490741</v>
      </c>
      <c r="E135" s="25">
        <f t="shared" si="24"/>
        <v>14</v>
      </c>
      <c r="F135" s="28" t="str">
        <f t="shared" si="25"/>
        <v>Tues</v>
      </c>
      <c r="G135" s="29">
        <f t="shared" si="26"/>
        <v>39700.44614490741</v>
      </c>
      <c r="H135" s="16">
        <v>134</v>
      </c>
      <c r="I135" t="s">
        <v>2</v>
      </c>
    </row>
    <row r="136" spans="1:9" ht="12.75">
      <c r="A136" t="s">
        <v>78</v>
      </c>
      <c r="B136" s="9">
        <v>2</v>
      </c>
      <c r="C136" s="30" t="str">
        <f t="shared" si="22"/>
        <v>Wed</v>
      </c>
      <c r="D136" s="27">
        <f ca="1" t="shared" si="23"/>
        <v>39701.44614490741</v>
      </c>
      <c r="E136" s="25">
        <f t="shared" si="24"/>
        <v>2</v>
      </c>
      <c r="F136" s="28" t="str">
        <f t="shared" si="25"/>
        <v>Thur</v>
      </c>
      <c r="G136" s="29">
        <f t="shared" si="26"/>
        <v>39702.44614490741</v>
      </c>
      <c r="H136" s="16">
        <v>135</v>
      </c>
      <c r="I136" t="s">
        <v>79</v>
      </c>
    </row>
    <row r="137" spans="1:9" ht="12.75">
      <c r="A137" t="s">
        <v>80</v>
      </c>
      <c r="B137" s="9">
        <v>2</v>
      </c>
      <c r="C137" s="30" t="str">
        <f t="shared" si="22"/>
        <v>Fri</v>
      </c>
      <c r="D137" s="27">
        <f ca="1" t="shared" si="23"/>
        <v>39703.44614490741</v>
      </c>
      <c r="E137" s="25">
        <f t="shared" si="24"/>
        <v>2</v>
      </c>
      <c r="F137" s="28" t="str">
        <f t="shared" si="25"/>
        <v>Mon</v>
      </c>
      <c r="G137" s="29">
        <f t="shared" si="26"/>
        <v>39706.44614490741</v>
      </c>
      <c r="H137" s="16">
        <v>136</v>
      </c>
      <c r="I137" t="s">
        <v>81</v>
      </c>
    </row>
    <row r="138" spans="1:9" ht="12.75">
      <c r="A138" t="s">
        <v>82</v>
      </c>
      <c r="B138" s="9">
        <v>1</v>
      </c>
      <c r="C138" s="30" t="str">
        <f t="shared" si="22"/>
        <v>Tues</v>
      </c>
      <c r="D138" s="27">
        <f ca="1" t="shared" si="23"/>
        <v>39707.44614490741</v>
      </c>
      <c r="E138" s="25">
        <f t="shared" si="24"/>
        <v>1</v>
      </c>
      <c r="F138" s="28" t="str">
        <f t="shared" si="25"/>
        <v>Tues</v>
      </c>
      <c r="G138" s="29">
        <f t="shared" si="26"/>
        <v>39707.44614490741</v>
      </c>
      <c r="H138" s="16">
        <v>137</v>
      </c>
      <c r="I138" t="s">
        <v>83</v>
      </c>
    </row>
    <row r="139" spans="1:9" ht="12.75">
      <c r="A139" t="s">
        <v>84</v>
      </c>
      <c r="B139" s="10">
        <v>1</v>
      </c>
      <c r="C139" s="31" t="str">
        <f t="shared" si="22"/>
        <v>Wed</v>
      </c>
      <c r="D139" s="27">
        <f ca="1" t="shared" si="23"/>
        <v>39708.44614490741</v>
      </c>
      <c r="E139" s="25">
        <f t="shared" si="24"/>
        <v>1</v>
      </c>
      <c r="F139" s="37" t="str">
        <f t="shared" si="25"/>
        <v>Wed</v>
      </c>
      <c r="G139" s="29">
        <f t="shared" si="26"/>
        <v>39708.44614490741</v>
      </c>
      <c r="H139" s="16">
        <v>138</v>
      </c>
      <c r="I139" t="s">
        <v>85</v>
      </c>
    </row>
    <row r="140" spans="1:9" ht="12.75">
      <c r="A140" s="13" t="s">
        <v>86</v>
      </c>
      <c r="B140" s="35">
        <f>IF(MAX(B115:B139)&gt;(ROUND((G140-D140+1)/7*5,0)),MAX(B115:B139),ROUND((G140-D140+1)/7*5,0))</f>
        <v>50</v>
      </c>
      <c r="C140" s="32" t="str">
        <f t="shared" si="22"/>
        <v>Thur</v>
      </c>
      <c r="D140" s="33">
        <f>MIN(D115:D139)</f>
        <v>39639.44614490741</v>
      </c>
      <c r="E140" s="38"/>
      <c r="F140" s="32" t="str">
        <f t="shared" si="25"/>
        <v>Wed</v>
      </c>
      <c r="G140" s="33">
        <f>MAX(G115:G139)</f>
        <v>39708.44614490741</v>
      </c>
      <c r="H140" s="17"/>
      <c r="I140" s="11" t="s">
        <v>87</v>
      </c>
    </row>
    <row r="141" ht="12.75">
      <c r="B141" s="12"/>
    </row>
    <row r="142" spans="1:9" ht="12.75">
      <c r="A142" s="13" t="s">
        <v>88</v>
      </c>
      <c r="B142" s="11">
        <v>1</v>
      </c>
      <c r="C142" s="40" t="str">
        <f>CHOOSE(WEEKDAY(D142,2),"Mon","Tues","Wed","Thur","Fri","Sat","Sun")</f>
        <v>Thur</v>
      </c>
      <c r="D142" s="41">
        <f ca="1">IF(H142&gt;0,(IF(WEEKDAY(INDIRECT(ADDRESS(VALUE(H142),7,4))+1,2)&gt;5,INDIRECT(ADDRESS(VALUE(H142),7,4))+1+8-WEEKDAY(INDIRECT(ADDRESS(VALUE(H142),7,4))+1,2),INDIRECT(ADDRESS(VALUE(H142),7,4))+1)),D141)</f>
        <v>39709.44614490741</v>
      </c>
      <c r="E142" s="34">
        <f>IF((WEEKDAY(D142,2)+MOD(B142,5))&gt;7,INT(B142/5)*7+MOD(B142,5)+2,INT(B142/5)*7+MOD(B142,5))</f>
        <v>1</v>
      </c>
      <c r="F142" s="42" t="str">
        <f>CHOOSE(WEEKDAY(G142,2),"Mon","Tues","Wed","Thur","Fri","Sat","Sun")</f>
        <v>Thur</v>
      </c>
      <c r="G142" s="43">
        <f>IF(WEEKDAY(D142+E142-1,2)&gt;5,IF(IF((MOD(B142,5))&gt;0,0,(E142&gt;B142)),D142+E142+5-WEEKDAY(D142+E142-1,2)-1,D142+E142+1),D142+E142-1)</f>
        <v>39709.44614490741</v>
      </c>
      <c r="H142" s="39">
        <v>140</v>
      </c>
      <c r="I142" s="11" t="s">
        <v>9</v>
      </c>
    </row>
    <row r="143" ht="12.75">
      <c r="B143" s="12"/>
    </row>
    <row r="144" spans="1:9" ht="12.75">
      <c r="A144" s="13" t="s">
        <v>89</v>
      </c>
      <c r="B144" s="35">
        <f>ROUND((G144-D144+1)/7*5,0)</f>
        <v>278</v>
      </c>
      <c r="C144" s="40" t="str">
        <f>CHOOSE(WEEKDAY(D144,2),"Mon","Tues","Wed","Thur","Fri","Sat","Sun")</f>
        <v>Sun</v>
      </c>
      <c r="D144" s="41">
        <f ca="1">IF(StartDate=0,NOW(),StartDate)</f>
        <v>39320.44614490741</v>
      </c>
      <c r="E144" s="34">
        <f>IF((WEEKDAY(D144,2)+MOD(B144,5))&gt;7,INT(B144/5)*7+MOD(B144,5)+2,INT(B144/5)*7+MOD(B144,5))</f>
        <v>390</v>
      </c>
      <c r="F144" s="42" t="str">
        <f>CHOOSE(WEEKDAY(G144,2),"Mon","Tues","Wed","Thur","Fri","Sat","Sun")</f>
        <v>Wed</v>
      </c>
      <c r="G144" s="43">
        <f>G139</f>
        <v>39708.44614490741</v>
      </c>
      <c r="H144" s="17"/>
      <c r="I144" s="11" t="s">
        <v>90</v>
      </c>
    </row>
    <row r="146" spans="4:7" ht="12.75">
      <c r="D146" s="14"/>
      <c r="E146" s="1"/>
      <c r="F146" s="1"/>
      <c r="G146" s="1"/>
    </row>
    <row r="147" ht="12.75">
      <c r="A147" t="s">
        <v>234</v>
      </c>
    </row>
    <row r="148" spans="1:7" ht="12.75">
      <c r="A148" t="s">
        <v>214</v>
      </c>
      <c r="D148" s="14"/>
      <c r="E148" s="1"/>
      <c r="F148" s="1"/>
      <c r="G148" s="1"/>
    </row>
  </sheetData>
  <sheetProtection sheet="1" objects="1" scenarios="1"/>
  <mergeCells count="14">
    <mergeCell ref="C4:D4"/>
    <mergeCell ref="F4:G4"/>
    <mergeCell ref="C31:D31"/>
    <mergeCell ref="F31:G31"/>
    <mergeCell ref="C65:D65"/>
    <mergeCell ref="F65:G65"/>
    <mergeCell ref="C74:D74"/>
    <mergeCell ref="F74:G74"/>
    <mergeCell ref="C114:D114"/>
    <mergeCell ref="F114:G114"/>
    <mergeCell ref="C81:D81"/>
    <mergeCell ref="F81:G81"/>
    <mergeCell ref="C99:D99"/>
    <mergeCell ref="F99:G99"/>
  </mergeCells>
  <dataValidations count="5">
    <dataValidation type="whole" operator="lessThan" showInputMessage="1" showErrorMessage="1" promptTitle="Enter row number of predecessor." prompt="Must be less than the current row number or blank." sqref="H144 H82:H96 H6:H28 H115:H139 H142 H32:H62 H75:H78 H67:H71 H100:H111">
      <formula1>CELL("row")</formula1>
    </dataValidation>
    <dataValidation type="whole" operator="greaterThan" allowBlank="1" showInputMessage="1" showErrorMessage="1" promptTitle="Enter duration in days." prompt="Must be greater than zero." sqref="B100:B111 B82:B96 B5:B28 B115:B139 B142 B32:B62 B67:B71">
      <formula1>0</formula1>
    </dataValidation>
    <dataValidation type="whole" operator="greaterThan" showInputMessage="1" showErrorMessage="1" promptTitle="Enter duration in days." prompt="Must be greater than zero." sqref="B75:B78">
      <formula1>0</formula1>
    </dataValidation>
    <dataValidation operator="greaterThan" allowBlank="1" showInputMessage="1" showErrorMessage="1" promptTitle="Task Start Date" prompt="You may override any calculated task Start Date to better fit your circumstances." sqref="D5"/>
    <dataValidation allowBlank="1" showInputMessage="1" showErrorMessage="1" promptTitle="Task Finish Date" prompt="This is a calculated value and may not be changed." sqref="G5"/>
  </dataValidations>
  <printOptions headings="1"/>
  <pageMargins left="0.75" right="0.75" top="1" bottom="1" header="0.5" footer="0.5"/>
  <pageSetup fitToHeight="3" fitToWidth="1" horizontalDpi="600" verticalDpi="600" orientation="landscape" scale="68" r:id="rId1"/>
  <headerFooter alignWithMargins="0">
    <oddHeader>&amp;LNew Business Startup Tasks
(c) 2004 Seattle SCORE
All Rights Reserved
</oddHeader>
    <oddFooter>&amp;CPage &amp;P of &amp;N</oddFooter>
  </headerFooter>
  <rowBreaks count="2" manualBreakCount="2">
    <brk id="30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SCORE</dc:creator>
  <cp:keywords/>
  <dc:description/>
  <cp:lastModifiedBy>Warren CR Jewell</cp:lastModifiedBy>
  <cp:lastPrinted>2005-01-30T00:49:46Z</cp:lastPrinted>
  <dcterms:created xsi:type="dcterms:W3CDTF">2004-07-13T16:38:22Z</dcterms:created>
  <dcterms:modified xsi:type="dcterms:W3CDTF">2007-08-26T17:42:26Z</dcterms:modified>
  <cp:category/>
  <cp:version/>
  <cp:contentType/>
  <cp:contentStatus/>
</cp:coreProperties>
</file>